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"/>
    </mc:Choice>
  </mc:AlternateContent>
  <bookViews>
    <workbookView xWindow="0" yWindow="0" windowWidth="21600" windowHeight="9630"/>
  </bookViews>
  <sheets>
    <sheet name="общие итоги_диктан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1" l="1"/>
  <c r="C139" i="1" l="1"/>
  <c r="Q120" i="1"/>
  <c r="P120" i="1"/>
  <c r="O120" i="1"/>
  <c r="N120" i="1"/>
  <c r="M120" i="1"/>
  <c r="K120" i="1"/>
  <c r="I120" i="1"/>
  <c r="G120" i="1"/>
  <c r="E120" i="1"/>
  <c r="Q115" i="1"/>
  <c r="P115" i="1"/>
  <c r="O115" i="1"/>
  <c r="N115" i="1"/>
  <c r="M115" i="1"/>
  <c r="K115" i="1"/>
  <c r="I115" i="1"/>
  <c r="G115" i="1"/>
  <c r="E115" i="1"/>
  <c r="Q112" i="1"/>
  <c r="P112" i="1"/>
  <c r="O112" i="1"/>
  <c r="N112" i="1"/>
  <c r="M112" i="1"/>
  <c r="K112" i="1"/>
  <c r="I112" i="1"/>
  <c r="G112" i="1"/>
  <c r="E112" i="1"/>
  <c r="C30" i="1" l="1"/>
  <c r="Q122" i="1" l="1"/>
  <c r="P122" i="1"/>
  <c r="O122" i="1"/>
  <c r="N122" i="1"/>
  <c r="M122" i="1"/>
  <c r="K122" i="1"/>
  <c r="I122" i="1"/>
  <c r="G122" i="1"/>
  <c r="E122" i="1"/>
  <c r="Q121" i="1"/>
  <c r="P121" i="1"/>
  <c r="O121" i="1"/>
  <c r="N121" i="1"/>
  <c r="M121" i="1"/>
  <c r="K121" i="1"/>
  <c r="I121" i="1"/>
  <c r="G121" i="1"/>
  <c r="E121" i="1"/>
  <c r="Q119" i="1"/>
  <c r="P119" i="1"/>
  <c r="O119" i="1"/>
  <c r="N119" i="1"/>
  <c r="M119" i="1"/>
  <c r="K119" i="1"/>
  <c r="I119" i="1"/>
  <c r="G119" i="1"/>
  <c r="E119" i="1"/>
  <c r="Q118" i="1"/>
  <c r="P118" i="1"/>
  <c r="O118" i="1"/>
  <c r="N118" i="1"/>
  <c r="M118" i="1"/>
  <c r="K118" i="1"/>
  <c r="I118" i="1"/>
  <c r="G118" i="1"/>
  <c r="E118" i="1"/>
  <c r="Q117" i="1"/>
  <c r="P117" i="1"/>
  <c r="O117" i="1"/>
  <c r="N117" i="1"/>
  <c r="M117" i="1"/>
  <c r="K117" i="1"/>
  <c r="I117" i="1"/>
  <c r="G117" i="1"/>
  <c r="E117" i="1"/>
  <c r="Q116" i="1"/>
  <c r="P116" i="1"/>
  <c r="O116" i="1"/>
  <c r="N116" i="1"/>
  <c r="M116" i="1"/>
  <c r="K116" i="1"/>
  <c r="I116" i="1"/>
  <c r="G116" i="1"/>
  <c r="E116" i="1"/>
  <c r="Q114" i="1"/>
  <c r="P114" i="1"/>
  <c r="O114" i="1"/>
  <c r="N114" i="1"/>
  <c r="M114" i="1"/>
  <c r="K114" i="1"/>
  <c r="I114" i="1"/>
  <c r="G114" i="1"/>
  <c r="E114" i="1"/>
  <c r="Q113" i="1"/>
  <c r="P113" i="1"/>
  <c r="O113" i="1"/>
  <c r="N113" i="1"/>
  <c r="M113" i="1"/>
  <c r="K113" i="1"/>
  <c r="I113" i="1"/>
  <c r="G113" i="1"/>
  <c r="E113" i="1"/>
  <c r="Q111" i="1"/>
  <c r="P111" i="1"/>
  <c r="O111" i="1"/>
  <c r="N111" i="1"/>
  <c r="M111" i="1"/>
  <c r="K111" i="1"/>
  <c r="I111" i="1"/>
  <c r="G111" i="1"/>
  <c r="E111" i="1"/>
  <c r="Q110" i="1"/>
  <c r="P110" i="1"/>
  <c r="O110" i="1"/>
  <c r="N110" i="1"/>
  <c r="M110" i="1"/>
  <c r="K110" i="1"/>
  <c r="I110" i="1"/>
  <c r="G110" i="1"/>
  <c r="E110" i="1"/>
  <c r="Q109" i="1"/>
  <c r="P109" i="1"/>
  <c r="O109" i="1"/>
  <c r="N109" i="1"/>
  <c r="M109" i="1"/>
  <c r="K109" i="1"/>
  <c r="I109" i="1"/>
  <c r="G109" i="1"/>
  <c r="E109" i="1"/>
  <c r="Q108" i="1"/>
  <c r="P108" i="1"/>
  <c r="O108" i="1"/>
  <c r="N108" i="1"/>
  <c r="M108" i="1"/>
  <c r="K108" i="1"/>
  <c r="I108" i="1"/>
  <c r="G108" i="1"/>
  <c r="E108" i="1"/>
  <c r="Q107" i="1"/>
  <c r="P107" i="1"/>
  <c r="O107" i="1"/>
  <c r="N107" i="1"/>
  <c r="M107" i="1"/>
  <c r="K107" i="1"/>
  <c r="I107" i="1"/>
  <c r="G107" i="1"/>
  <c r="E107" i="1"/>
  <c r="Q106" i="1"/>
  <c r="P106" i="1"/>
  <c r="O106" i="1"/>
  <c r="N106" i="1"/>
  <c r="M106" i="1"/>
  <c r="K106" i="1"/>
  <c r="I106" i="1"/>
  <c r="G106" i="1"/>
  <c r="E106" i="1"/>
  <c r="Q105" i="1"/>
  <c r="P105" i="1"/>
  <c r="O105" i="1"/>
  <c r="N105" i="1"/>
  <c r="M105" i="1"/>
  <c r="K105" i="1"/>
  <c r="I105" i="1"/>
  <c r="G105" i="1"/>
  <c r="E105" i="1"/>
  <c r="Q104" i="1"/>
  <c r="P104" i="1"/>
  <c r="O104" i="1"/>
  <c r="N104" i="1"/>
  <c r="M104" i="1"/>
  <c r="K104" i="1"/>
  <c r="I104" i="1"/>
  <c r="G104" i="1"/>
  <c r="E104" i="1"/>
  <c r="Q103" i="1"/>
  <c r="P103" i="1"/>
  <c r="O103" i="1"/>
  <c r="N103" i="1"/>
  <c r="M103" i="1"/>
  <c r="K103" i="1"/>
  <c r="I103" i="1"/>
  <c r="G103" i="1"/>
  <c r="E103" i="1"/>
  <c r="Q102" i="1" l="1"/>
  <c r="P102" i="1"/>
  <c r="O102" i="1"/>
  <c r="N102" i="1"/>
  <c r="M102" i="1"/>
  <c r="K102" i="1"/>
  <c r="I102" i="1"/>
  <c r="G102" i="1"/>
  <c r="E102" i="1"/>
  <c r="Q101" i="1"/>
  <c r="P101" i="1"/>
  <c r="O101" i="1"/>
  <c r="N101" i="1"/>
  <c r="M101" i="1"/>
  <c r="K101" i="1"/>
  <c r="I101" i="1"/>
  <c r="G101" i="1"/>
  <c r="E101" i="1"/>
  <c r="D29" i="1" l="1"/>
  <c r="Q29" i="1" s="1"/>
  <c r="Q28" i="1"/>
  <c r="P28" i="1"/>
  <c r="O28" i="1"/>
  <c r="N28" i="1"/>
  <c r="M28" i="1"/>
  <c r="K28" i="1"/>
  <c r="I28" i="1"/>
  <c r="G28" i="1"/>
  <c r="E28" i="1"/>
  <c r="I29" i="1" l="1"/>
  <c r="K29" i="1"/>
  <c r="E29" i="1"/>
  <c r="M29" i="1"/>
  <c r="G29" i="1"/>
  <c r="N29" i="1"/>
  <c r="O29" i="1"/>
  <c r="P29" i="1"/>
  <c r="I25" i="1" l="1"/>
  <c r="N14" i="1"/>
  <c r="N15" i="1"/>
  <c r="L26" i="1"/>
  <c r="J26" i="1"/>
  <c r="H26" i="1"/>
  <c r="F26" i="1"/>
  <c r="K10" i="1" l="1"/>
  <c r="K9" i="1"/>
  <c r="P10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N10" i="1"/>
  <c r="N11" i="1"/>
  <c r="N12" i="1"/>
  <c r="N13" i="1"/>
  <c r="N16" i="1"/>
  <c r="N17" i="1"/>
  <c r="N18" i="1"/>
  <c r="N19" i="1"/>
  <c r="N20" i="1"/>
  <c r="N21" i="1"/>
  <c r="N22" i="1"/>
  <c r="N23" i="1"/>
  <c r="N24" i="1"/>
  <c r="N25" i="1"/>
  <c r="P9" i="1"/>
  <c r="O9" i="1"/>
  <c r="N9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M9" i="1"/>
  <c r="I9" i="1"/>
  <c r="G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26" i="1"/>
  <c r="C26" i="1"/>
  <c r="E9" i="1"/>
  <c r="Q11" i="1" l="1"/>
  <c r="I26" i="1"/>
  <c r="Q25" i="1"/>
  <c r="Q21" i="1"/>
  <c r="Q14" i="1"/>
  <c r="Q16" i="1"/>
  <c r="Q22" i="1"/>
  <c r="Q23" i="1"/>
  <c r="Q18" i="1"/>
  <c r="Q20" i="1"/>
  <c r="Q17" i="1"/>
  <c r="Q13" i="1"/>
  <c r="Q19" i="1"/>
  <c r="Q12" i="1"/>
  <c r="Q15" i="1"/>
  <c r="G26" i="1"/>
  <c r="E26" i="1"/>
  <c r="Q9" i="1"/>
  <c r="M26" i="1"/>
  <c r="Q10" i="1"/>
  <c r="Q24" i="1"/>
  <c r="O26" i="1"/>
  <c r="N26" i="1"/>
  <c r="P26" i="1"/>
  <c r="K26" i="1"/>
  <c r="Q26" i="1" l="1"/>
</calcChain>
</file>

<file path=xl/sharedStrings.xml><?xml version="1.0" encoding="utf-8"?>
<sst xmlns="http://schemas.openxmlformats.org/spreadsheetml/2006/main" count="159" uniqueCount="143">
  <si>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</si>
  <si>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</si>
  <si>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</si>
  <si>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</si>
  <si>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</si>
  <si>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</si>
  <si>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</si>
  <si>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</si>
  <si>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</si>
  <si>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</si>
  <si>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</si>
  <si>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 xml:space="preserve"> Уно Тирасполь</t>
  </si>
  <si>
    <t>Уно Бендеры</t>
  </si>
  <si>
    <t>УНО/ наименование ООО</t>
  </si>
  <si>
    <t>УНО Днестровск</t>
  </si>
  <si>
    <t>МОУ «Ближнехуторская СОШ»</t>
  </si>
  <si>
    <t>МОУ «Владимировская ОШ -ДС»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</si>
  <si>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</si>
  <si>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</si>
  <si>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</si>
  <si>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</si>
  <si>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«Коротнянская МСОШ»        </t>
  </si>
  <si>
    <t xml:space="preserve">МОУ «Краснянская СОШ»          </t>
  </si>
  <si>
    <t xml:space="preserve">МОУ «Незавертайловская ОШ-д/с №1»   </t>
  </si>
  <si>
    <t xml:space="preserve">МОУ «Незавертайловская ОШ-д/с №2»   </t>
  </si>
  <si>
    <t xml:space="preserve">МОУ «Ново-Андрияшевская ОШ-д/с»    </t>
  </si>
  <si>
    <t xml:space="preserve">МОУ «Ново-Котовская ООШ»      </t>
  </si>
  <si>
    <t xml:space="preserve">МОУ «Парканская СОШ №1»      </t>
  </si>
  <si>
    <t xml:space="preserve">МОУ «Парканская ООШ №2»     </t>
  </si>
  <si>
    <t xml:space="preserve">МОУ «Парканская  ООШ №3»    </t>
  </si>
  <si>
    <t xml:space="preserve">МОУ «Первомайская СОШ №1»  </t>
  </si>
  <si>
    <t xml:space="preserve">МОУ «Первомайская ООШ №2» 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</si>
  <si>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</si>
  <si>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</si>
  <si>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</si>
  <si>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«Слободзейская  ООШ №4» 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</si>
  <si>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</si>
  <si>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</si>
  <si>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</si>
  <si>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>МОУ «Чобручская  МСОШ №2»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</si>
  <si>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</si>
  <si>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</si>
  <si>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</si>
  <si>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</si>
  <si>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</si>
  <si>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</si>
  <si>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</si>
  <si>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</si>
  <si>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"СОРМШ №7" г. Дубоссары</t>
  </si>
  <si>
    <t>МОУ "ОРОШ с. Дойбаны 2"</t>
  </si>
  <si>
    <t>МОУ "Красно-Виноградорская ООРМШ</t>
  </si>
  <si>
    <t>МОУ "Ново-Комиссаровская  ООРМШ</t>
  </si>
  <si>
    <t>Дубоссарское УНО</t>
  </si>
  <si>
    <t>МОУ «Рыбницкая гимназия №1»</t>
  </si>
  <si>
    <t>МОУ «Рыбницкая РООШ №5»</t>
  </si>
  <si>
    <t>МОУ «Рыбницкая средняя школа №8»</t>
  </si>
  <si>
    <t>МОУ «Рыбницкая РСОШ №10 с г/к»</t>
  </si>
  <si>
    <t>МОУ «Белочинская ООШ-дет. сад»</t>
  </si>
  <si>
    <t>МОУ «Вадатурковская СОШ-д.с»</t>
  </si>
  <si>
    <t>МОУ «Воронковская РСОШ»</t>
  </si>
  <si>
    <t>МОУ «Гидиримская РООШ»</t>
  </si>
  <si>
    <t>МОУ «Ержовская СОШ»</t>
  </si>
  <si>
    <t>МОУ «Колбаснянская РСОШ-д/с»</t>
  </si>
  <si>
    <t>МОУ «Красненьская РСОШ»</t>
  </si>
  <si>
    <t>МОУ «Мокрянская РСОШ-дет.сад»</t>
  </si>
  <si>
    <t>МОУ «Попенкская РСОШ»</t>
  </si>
  <si>
    <t>Рыбницкое УНО</t>
  </si>
  <si>
    <t>МОУ "Каменская ОСШГ№2"  5-А</t>
  </si>
  <si>
    <t>МОУ "Каменская ОСШГ№2"  5-Б</t>
  </si>
  <si>
    <t>МОУ "Каменская ОСШГ№2"  5-В</t>
  </si>
  <si>
    <t>МОУ "Каменская ОСШ№3"</t>
  </si>
  <si>
    <t>МОУ "Подоймская ОСШ-детский сад"</t>
  </si>
  <si>
    <t>МОУ "Рашковская ОСШ-детский сад им.Ф.И.Жарчинского"</t>
  </si>
  <si>
    <t>МОУ "Катериновская ОСШ им. А.С.Пушкина"</t>
  </si>
  <si>
    <t>МОУ "ОШ-детский сад с.Слобода-Рашково"</t>
  </si>
  <si>
    <t>МОУ "Севериновская ООШ-детский сад"</t>
  </si>
  <si>
    <t>МОУ "ОШ-детский сад с.Хрустовая"</t>
  </si>
  <si>
    <t>МОУ "Ротарская ООШ-детский сад"</t>
  </si>
  <si>
    <t>МОУ "Кузьминская ООШ-детский сад им. Иона Солтыса"</t>
  </si>
  <si>
    <t>МОУ "Грушковская ООШ-детский сад"</t>
  </si>
  <si>
    <t>Каменское УНО</t>
  </si>
  <si>
    <t>ГОУ</t>
  </si>
  <si>
    <t>ГОУ  "Попенкская школа-интернат для детей-сирот и детей, оставшихся без попечения родителей"</t>
  </si>
  <si>
    <t>ГОУ  "Парканская средняя обшеобразовательная школа -интернат"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</si>
  <si>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</si>
  <si>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</si>
  <si>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</si>
  <si>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</si>
  <si>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</si>
  <si>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</si>
  <si>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</si>
  <si>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</si>
  <si>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</si>
  <si>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</si>
  <si>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</si>
  <si>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</si>
  <si>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</si>
  <si>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</si>
  <si>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</si>
  <si>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МОУ "Днестровская СШ №1 им. Б.С. Паламарчука"</t>
  </si>
  <si>
    <t>МОУ "Днестровская СШ №2"</t>
  </si>
  <si>
    <t>МОУ "Бендерская гимназия № 1"</t>
  </si>
  <si>
    <t>МОУ "Бендерская гимназия № 2"</t>
  </si>
  <si>
    <t>МОУ "Бендерская СОШ № 2"</t>
  </si>
  <si>
    <t>МОУ "Бендерская СОШ № 11"</t>
  </si>
  <si>
    <t>МОУ "Бендерская ООШ № 4"</t>
  </si>
  <si>
    <t>МОУ "Бендерская СОШ № 5"</t>
  </si>
  <si>
    <t>МОУ "Бендерская СОШ № 7"</t>
  </si>
  <si>
    <t>МОУ "Бендерская СОШ № 13"</t>
  </si>
  <si>
    <t>МОУ "Бендерская СОШ № 14"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</si>
  <si>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</si>
  <si>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</si>
  <si>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</si>
  <si>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</si>
  <si>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"Бендерская СОШ № 20"</t>
  </si>
  <si>
    <t>МОУ "Бендерский теоретический лицей им.Берга"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</si>
  <si>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</si>
  <si>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</si>
  <si>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</si>
  <si>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«Шипская ОСШ Григориопольского района им.А.Паши»</t>
  </si>
  <si>
    <t>МОУ «Кармановская ОСШ Григориопольского района»</t>
  </si>
  <si>
    <t>МОУ «Бычковская  ОСШ- ДС Григориопольского района»</t>
  </si>
  <si>
    <t>МОУ «Глинянская ОСШ Григориопольского района»</t>
  </si>
  <si>
    <t>МОУ «Красногорская ООШ Григориопольского района»</t>
  </si>
  <si>
    <t>МОУ «Винограднянская ОСШ-ДС им.А.В.Танасейчука Григориопольского района»</t>
  </si>
  <si>
    <t>МОУ «Рыбницкий ТЛ-К»</t>
  </si>
  <si>
    <t>МОУ «Рыбницкая РСОШ №3»</t>
  </si>
  <si>
    <t>МОУ «Рыбницкая РСОШ № 6 с л/к»</t>
  </si>
  <si>
    <t>МОУ «Рыбницкая РМСОШ № 9»</t>
  </si>
  <si>
    <t>МОУ «Рыбницкая РСОШ №11»</t>
  </si>
  <si>
    <t>МОУ «Рыбницкая СОШ-И»</t>
  </si>
  <si>
    <t>ИТОГО по республике</t>
  </si>
  <si>
    <t>МОУ "КОШДС"</t>
  </si>
  <si>
    <t>МС(К)ОУ №44</t>
  </si>
  <si>
    <t>МОУ "Колосовская ООШ-д/с Григориопольского района</t>
  </si>
  <si>
    <t>0.0%</t>
  </si>
  <si>
    <t>МОУ"Краснооктябрьская начальная основная школа-детский сад"</t>
  </si>
  <si>
    <t>МОУ  "Ьроштянская РРОШ- дет.сад"</t>
  </si>
  <si>
    <t>МОУ "Гарабская РООШ"</t>
  </si>
  <si>
    <t>МОУ "Ленинская РООШ- д\с"</t>
  </si>
  <si>
    <t>МОУ "ОРОШ с. Дзержинское "</t>
  </si>
  <si>
    <t>ГОУ "Специальная (коррекционная) общеобразовательная школа-интернат</t>
  </si>
  <si>
    <t>Анализ результатов ДПР по русскому языку в 4 классах (диктант)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</si>
</sst>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41" fontId="2" fillId="0" borderId="7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1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/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vertical="center" wrapText="1"/>
    </xf>
    <xf numFmtId="0" fontId="5" fillId="2" borderId="4" xfId="0" applyFont="1" applyFill="1" applyBorder="1"/>
    <xf numFmtId="0" fontId="5" fillId="0" borderId="4" xfId="0" applyFont="1" applyBorder="1"/>
    <xf numFmtId="0" fontId="2" fillId="2" borderId="4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0" fillId="0" borderId="1" xfId="0" applyBorder="1"/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164" fontId="1" fillId="2" borderId="10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16" xfId="0" applyBorder="1"/>
    <xf numFmtId="0" fontId="2" fillId="3" borderId="7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10" fontId="1" fillId="2" borderId="1" xfId="0" applyNumberFormat="1" applyFont="1" applyFill="1" applyBorder="1" applyAlignment="1">
      <alignment vertical="center" wrapText="1"/>
    </xf>
    <xf numFmtId="2" fontId="6" fillId="0" borderId="5" xfId="0" applyNumberFormat="1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5" fillId="2" borderId="4" xfId="0" applyNumberFormat="1" applyFont="1" applyFill="1" applyBorder="1"/>
    <xf numFmtId="0" fontId="7" fillId="0" borderId="19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0" fontId="7" fillId="0" borderId="16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10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 wrapText="1"/>
    </xf>
    <xf numFmtId="41" fontId="2" fillId="3" borderId="7" xfId="0" applyNumberFormat="1" applyFont="1" applyFill="1" applyBorder="1" applyAlignment="1">
      <alignment horizontal="righ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10" fontId="2" fillId="3" borderId="7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1" fontId="2" fillId="3" borderId="7" xfId="0" applyNumberFormat="1" applyFont="1" applyFill="1" applyBorder="1" applyAlignment="1">
      <alignment horizontal="center" vertical="center" wrapText="1"/>
    </xf>
    <xf numFmtId="10" fontId="2" fillId="3" borderId="7" xfId="0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1" fontId="2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 wrapText="1"/>
    </xf>
    <xf numFmtId="41" fontId="4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>
      <alignment horizontal="center" wrapText="1"/>
    </xf>
    <xf numFmtId="0" fontId="2" fillId="4" borderId="25" xfId="0" applyFont="1" applyFill="1" applyBorder="1" applyAlignment="1">
      <alignment horizontal="center"/>
    </xf>
    <xf numFmtId="41" fontId="2" fillId="4" borderId="26" xfId="0" applyNumberFormat="1" applyFont="1" applyFill="1" applyBorder="1" applyAlignment="1">
      <alignment horizontal="center" vertical="center" wrapText="1"/>
    </xf>
    <xf numFmtId="164" fontId="2" fillId="4" borderId="26" xfId="0" applyNumberFormat="1" applyFont="1" applyFill="1" applyBorder="1" applyAlignment="1">
      <alignment horizontal="center" vertical="center" wrapText="1"/>
    </xf>
    <xf numFmtId="41" fontId="2" fillId="4" borderId="27" xfId="0" applyNumberFormat="1" applyFont="1" applyFill="1" applyBorder="1" applyAlignment="1">
      <alignment horizontal="center"/>
    </xf>
    <xf numFmtId="10" fontId="2" fillId="4" borderId="26" xfId="0" applyNumberFormat="1" applyFont="1" applyFill="1" applyBorder="1" applyAlignment="1">
      <alignment horizontal="center" vertical="center" wrapText="1"/>
    </xf>
    <xf numFmtId="2" fontId="2" fillId="4" borderId="26" xfId="0" applyNumberFormat="1" applyFont="1" applyFill="1" applyBorder="1" applyAlignment="1">
      <alignment horizontal="center" vertical="center" wrapText="1"/>
    </xf>
    <xf numFmtId="164" fontId="3" fillId="4" borderId="2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1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12"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7"/>
  <sheetViews>
    <sheetView tabSelected="1" zoomScaleNormal="100" workbookViewId="0">
      <selection activeCell="B2" sqref="B2:Q2"/>
    </sheetView>
  </sheetViews>
  <sheetFormatPr defaultRowHeight="15" x14ac:dyDescent="0.25"/>
  <cols>
    <col min="2" max="2" width="52.85546875" customWidth="1"/>
    <col min="3" max="4" width="9" bestFit="1" customWidth="1"/>
    <col min="5" max="5" width="9" customWidth="1"/>
    <col min="6" max="7" width="9" bestFit="1" customWidth="1"/>
    <col min="8" max="8" width="10" bestFit="1" customWidth="1"/>
    <col min="9" max="13" width="9" bestFit="1" customWidth="1"/>
    <col min="14" max="15" width="10.28515625" bestFit="1" customWidth="1"/>
    <col min="16" max="16" width="9.5703125" bestFit="1" customWidth="1"/>
    <col min="17" max="17" width="9" bestFit="1" customWidth="1"/>
  </cols>
  <sheetData>
    <row r="2" spans="1:17" ht="15.75" x14ac:dyDescent="0.25">
      <c r="B2" s="148" t="s">
        <v>142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17" ht="15.75" x14ac:dyDescent="0.25">
      <c r="B3" s="149" t="s">
        <v>10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7"/>
      <c r="P3" s="7"/>
      <c r="Q3" s="8"/>
    </row>
    <row r="4" spans="1:17" x14ac:dyDescent="0.25">
      <c r="A4" s="150"/>
      <c r="B4" s="156" t="s">
        <v>13</v>
      </c>
      <c r="C4" s="153" t="s">
        <v>0</v>
      </c>
      <c r="D4" s="155" t="s">
        <v>1</v>
      </c>
      <c r="E4" s="155"/>
      <c r="F4" s="155" t="s">
        <v>2</v>
      </c>
      <c r="G4" s="155"/>
      <c r="H4" s="155"/>
      <c r="I4" s="155"/>
      <c r="J4" s="155"/>
      <c r="K4" s="155"/>
      <c r="L4" s="155"/>
      <c r="M4" s="155"/>
      <c r="N4" s="153" t="s">
        <v>3</v>
      </c>
      <c r="O4" s="153" t="s">
        <v>4</v>
      </c>
      <c r="P4" s="153" t="s">
        <v>5</v>
      </c>
      <c r="Q4" s="154" t="s">
        <v>6</v>
      </c>
    </row>
    <row r="5" spans="1:17" x14ac:dyDescent="0.25">
      <c r="A5" s="151"/>
      <c r="B5" s="156"/>
      <c r="C5" s="153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3"/>
      <c r="O5" s="153"/>
      <c r="P5" s="153"/>
      <c r="Q5" s="154"/>
    </row>
    <row r="6" spans="1:17" ht="15.75" x14ac:dyDescent="0.25">
      <c r="A6" s="151"/>
      <c r="B6" s="156"/>
      <c r="C6" s="153"/>
      <c r="D6" s="155"/>
      <c r="E6" s="155"/>
      <c r="F6" s="155">
        <v>5</v>
      </c>
      <c r="G6" s="155"/>
      <c r="H6" s="155">
        <v>4</v>
      </c>
      <c r="I6" s="155"/>
      <c r="J6" s="155">
        <v>3</v>
      </c>
      <c r="K6" s="155"/>
      <c r="L6" s="155">
        <v>2</v>
      </c>
      <c r="M6" s="155"/>
      <c r="N6" s="153"/>
      <c r="O6" s="153"/>
      <c r="P6" s="153"/>
      <c r="Q6" s="154"/>
    </row>
    <row r="7" spans="1:17" ht="15.75" x14ac:dyDescent="0.25">
      <c r="A7" s="152"/>
      <c r="B7" s="156"/>
      <c r="C7" s="153"/>
      <c r="D7" s="1" t="s">
        <v>7</v>
      </c>
      <c r="E7" s="1" t="s">
        <v>8</v>
      </c>
      <c r="F7" s="1" t="s">
        <v>7</v>
      </c>
      <c r="G7" s="1" t="s">
        <v>8</v>
      </c>
      <c r="H7" s="1" t="s">
        <v>7</v>
      </c>
      <c r="I7" s="1" t="s">
        <v>8</v>
      </c>
      <c r="J7" s="1" t="s">
        <v>7</v>
      </c>
      <c r="K7" s="1" t="s">
        <v>8</v>
      </c>
      <c r="L7" s="1" t="s">
        <v>7</v>
      </c>
      <c r="M7" s="1" t="s">
        <v>8</v>
      </c>
      <c r="N7" s="153"/>
      <c r="O7" s="153"/>
      <c r="P7" s="153"/>
      <c r="Q7" s="154"/>
    </row>
    <row r="8" spans="1:17" ht="15.75" x14ac:dyDescent="0.25">
      <c r="A8" s="18"/>
      <c r="B8" s="6" t="s">
        <v>11</v>
      </c>
      <c r="C8" s="44"/>
      <c r="D8" s="1"/>
      <c r="E8" s="1"/>
      <c r="F8" s="1"/>
      <c r="G8" s="1"/>
      <c r="H8" s="1"/>
      <c r="I8" s="1"/>
      <c r="J8" s="1"/>
      <c r="K8" s="1"/>
      <c r="L8" s="1"/>
      <c r="M8" s="1"/>
      <c r="N8" s="44"/>
      <c r="O8" s="44"/>
      <c r="P8" s="44"/>
      <c r="Q8" s="45"/>
    </row>
    <row r="9" spans="1:17" ht="15.75" x14ac:dyDescent="0.25">
      <c r="A9" s="18">
        <v>1</v>
      </c>
      <c r="B9" s="39" t="s">
        <v>84</v>
      </c>
      <c r="C9" s="21">
        <v>123</v>
      </c>
      <c r="D9" s="22">
        <v>116</v>
      </c>
      <c r="E9" s="24">
        <f>D9/C9</f>
        <v>0.94308943089430897</v>
      </c>
      <c r="F9" s="21">
        <v>22</v>
      </c>
      <c r="G9" s="24">
        <f>F9/D9</f>
        <v>0.18965517241379309</v>
      </c>
      <c r="H9" s="21">
        <v>44</v>
      </c>
      <c r="I9" s="24">
        <f>H9/D9</f>
        <v>0.37931034482758619</v>
      </c>
      <c r="J9" s="21">
        <v>40</v>
      </c>
      <c r="K9" s="24">
        <f>J9/D9</f>
        <v>0.34482758620689657</v>
      </c>
      <c r="L9" s="21">
        <v>10</v>
      </c>
      <c r="M9" s="24">
        <f>L9/D9</f>
        <v>8.6206896551724144E-2</v>
      </c>
      <c r="N9" s="24">
        <f>(F9+H9+J9)/D9</f>
        <v>0.91379310344827591</v>
      </c>
      <c r="O9" s="3">
        <f>(F9+H9)/D9</f>
        <v>0.56896551724137934</v>
      </c>
      <c r="P9" s="4">
        <f>(5*F9+4*H9+3*J9+2*L9)/D9</f>
        <v>3.6724137931034484</v>
      </c>
      <c r="Q9" s="3">
        <f>(G9*1+I9*0.64+K9*0.36+M9*0.16)/E9</f>
        <v>0.60476218787158154</v>
      </c>
    </row>
    <row r="10" spans="1:17" ht="15.75" x14ac:dyDescent="0.25">
      <c r="A10" s="18">
        <v>2</v>
      </c>
      <c r="B10" s="39" t="s">
        <v>85</v>
      </c>
      <c r="C10" s="21">
        <v>74</v>
      </c>
      <c r="D10" s="22">
        <v>70</v>
      </c>
      <c r="E10" s="24">
        <f t="shared" ref="E10:E26" si="0">D10/C10</f>
        <v>0.94594594594594594</v>
      </c>
      <c r="F10" s="21">
        <v>17</v>
      </c>
      <c r="G10" s="24">
        <f t="shared" ref="G10:G26" si="1">F10/D10</f>
        <v>0.24285714285714285</v>
      </c>
      <c r="H10" s="21">
        <v>32</v>
      </c>
      <c r="I10" s="24">
        <f t="shared" ref="I10:I26" si="2">H10/D10</f>
        <v>0.45714285714285713</v>
      </c>
      <c r="J10" s="21">
        <v>18</v>
      </c>
      <c r="K10" s="24">
        <f>J10/D10</f>
        <v>0.25714285714285712</v>
      </c>
      <c r="L10" s="21">
        <v>3</v>
      </c>
      <c r="M10" s="24">
        <f t="shared" ref="M10:M26" si="3">L10/D10</f>
        <v>4.2857142857142858E-2</v>
      </c>
      <c r="N10" s="24">
        <f t="shared" ref="N10:N26" si="4">(F10+H10+J10)/D10</f>
        <v>0.95714285714285718</v>
      </c>
      <c r="O10" s="3">
        <f t="shared" ref="O10:O26" si="5">(F10+H10)/D10</f>
        <v>0.7</v>
      </c>
      <c r="P10" s="4">
        <f t="shared" ref="P10:P26" si="6">(5*F10+4*H10+3*J10+2*L10)/D10</f>
        <v>3.9</v>
      </c>
      <c r="Q10" s="3">
        <f t="shared" ref="Q10:Q26" si="7">(G10*1+I10*0.64+K10*0.36+M10*0.16)/E10</f>
        <v>0.67113469387755109</v>
      </c>
    </row>
    <row r="11" spans="1:17" ht="15.75" x14ac:dyDescent="0.25">
      <c r="A11" s="18">
        <v>3</v>
      </c>
      <c r="B11" s="39" t="s">
        <v>86</v>
      </c>
      <c r="C11" s="21">
        <v>109</v>
      </c>
      <c r="D11" s="22">
        <v>101</v>
      </c>
      <c r="E11" s="24">
        <f t="shared" si="0"/>
        <v>0.92660550458715596</v>
      </c>
      <c r="F11" s="21">
        <v>21</v>
      </c>
      <c r="G11" s="24">
        <f t="shared" si="1"/>
        <v>0.20792079207920791</v>
      </c>
      <c r="H11" s="21">
        <v>43</v>
      </c>
      <c r="I11" s="24">
        <f t="shared" si="2"/>
        <v>0.42574257425742573</v>
      </c>
      <c r="J11" s="21">
        <v>31</v>
      </c>
      <c r="K11" s="24">
        <f t="shared" ref="K11:K26" si="8">J11/D11</f>
        <v>0.30693069306930693</v>
      </c>
      <c r="L11" s="21">
        <v>6</v>
      </c>
      <c r="M11" s="24">
        <f t="shared" si="3"/>
        <v>5.9405940594059403E-2</v>
      </c>
      <c r="N11" s="24">
        <f t="shared" si="4"/>
        <v>0.94059405940594054</v>
      </c>
      <c r="O11" s="3">
        <f t="shared" si="5"/>
        <v>0.63366336633663367</v>
      </c>
      <c r="P11" s="4">
        <f t="shared" si="6"/>
        <v>3.782178217821782</v>
      </c>
      <c r="Q11" s="3">
        <f t="shared" si="7"/>
        <v>0.6479521615527889</v>
      </c>
    </row>
    <row r="12" spans="1:17" ht="31.5" x14ac:dyDescent="0.25">
      <c r="A12" s="18">
        <v>4</v>
      </c>
      <c r="B12" s="39" t="s">
        <v>87</v>
      </c>
      <c r="C12" s="21">
        <v>119</v>
      </c>
      <c r="D12" s="22">
        <v>116</v>
      </c>
      <c r="E12" s="24">
        <f t="shared" si="0"/>
        <v>0.97478991596638653</v>
      </c>
      <c r="F12" s="21">
        <v>32</v>
      </c>
      <c r="G12" s="24">
        <f t="shared" si="1"/>
        <v>0.27586206896551724</v>
      </c>
      <c r="H12" s="21">
        <v>71</v>
      </c>
      <c r="I12" s="24">
        <f t="shared" si="2"/>
        <v>0.61206896551724133</v>
      </c>
      <c r="J12" s="21">
        <v>12</v>
      </c>
      <c r="K12" s="24">
        <f t="shared" si="8"/>
        <v>0.10344827586206896</v>
      </c>
      <c r="L12" s="21">
        <v>1</v>
      </c>
      <c r="M12" s="24">
        <f t="shared" si="3"/>
        <v>8.6206896551724137E-3</v>
      </c>
      <c r="N12" s="24">
        <f t="shared" si="4"/>
        <v>0.99137931034482762</v>
      </c>
      <c r="O12" s="3">
        <f t="shared" si="5"/>
        <v>0.88793103448275867</v>
      </c>
      <c r="P12" s="4">
        <f t="shared" si="6"/>
        <v>4.1551724137931032</v>
      </c>
      <c r="Q12" s="3">
        <f t="shared" si="7"/>
        <v>0.72447086801426874</v>
      </c>
    </row>
    <row r="13" spans="1:17" ht="15.75" x14ac:dyDescent="0.25">
      <c r="A13" s="18">
        <v>5</v>
      </c>
      <c r="B13" s="39" t="s">
        <v>88</v>
      </c>
      <c r="C13" s="21">
        <v>44</v>
      </c>
      <c r="D13" s="22">
        <v>44</v>
      </c>
      <c r="E13" s="24">
        <f t="shared" si="0"/>
        <v>1</v>
      </c>
      <c r="F13" s="21">
        <v>11</v>
      </c>
      <c r="G13" s="24">
        <f t="shared" si="1"/>
        <v>0.25</v>
      </c>
      <c r="H13" s="21">
        <v>19</v>
      </c>
      <c r="I13" s="24">
        <f t="shared" si="2"/>
        <v>0.43181818181818182</v>
      </c>
      <c r="J13" s="21">
        <v>10</v>
      </c>
      <c r="K13" s="24">
        <f t="shared" si="8"/>
        <v>0.22727272727272727</v>
      </c>
      <c r="L13" s="21">
        <v>4</v>
      </c>
      <c r="M13" s="24">
        <f t="shared" si="3"/>
        <v>9.0909090909090912E-2</v>
      </c>
      <c r="N13" s="24">
        <f t="shared" si="4"/>
        <v>0.90909090909090906</v>
      </c>
      <c r="O13" s="3">
        <f t="shared" si="5"/>
        <v>0.68181818181818177</v>
      </c>
      <c r="P13" s="4">
        <f t="shared" si="6"/>
        <v>3.8409090909090908</v>
      </c>
      <c r="Q13" s="3">
        <f t="shared" si="7"/>
        <v>0.62272727272727268</v>
      </c>
    </row>
    <row r="14" spans="1:17" ht="15.75" x14ac:dyDescent="0.25">
      <c r="A14" s="18">
        <v>6</v>
      </c>
      <c r="B14" s="39" t="s">
        <v>89</v>
      </c>
      <c r="C14" s="21">
        <v>53</v>
      </c>
      <c r="D14" s="22">
        <v>50</v>
      </c>
      <c r="E14" s="24">
        <f t="shared" si="0"/>
        <v>0.94339622641509435</v>
      </c>
      <c r="F14" s="21">
        <v>11</v>
      </c>
      <c r="G14" s="24">
        <f t="shared" si="1"/>
        <v>0.22</v>
      </c>
      <c r="H14" s="21">
        <v>28</v>
      </c>
      <c r="I14" s="24">
        <f t="shared" si="2"/>
        <v>0.56000000000000005</v>
      </c>
      <c r="J14" s="21">
        <v>10</v>
      </c>
      <c r="K14" s="24">
        <f t="shared" si="8"/>
        <v>0.2</v>
      </c>
      <c r="L14" s="21">
        <v>1</v>
      </c>
      <c r="M14" s="24">
        <f t="shared" si="3"/>
        <v>0.02</v>
      </c>
      <c r="N14" s="24">
        <f t="shared" si="4"/>
        <v>0.98</v>
      </c>
      <c r="O14" s="3">
        <f t="shared" si="5"/>
        <v>0.78</v>
      </c>
      <c r="P14" s="4">
        <f t="shared" si="6"/>
        <v>3.98</v>
      </c>
      <c r="Q14" s="3">
        <f t="shared" si="7"/>
        <v>0.69281599999999999</v>
      </c>
    </row>
    <row r="15" spans="1:17" ht="15.75" x14ac:dyDescent="0.25">
      <c r="A15" s="18">
        <v>7</v>
      </c>
      <c r="B15" s="39" t="s">
        <v>90</v>
      </c>
      <c r="C15" s="21">
        <v>189</v>
      </c>
      <c r="D15" s="22">
        <v>180</v>
      </c>
      <c r="E15" s="24">
        <f t="shared" si="0"/>
        <v>0.95238095238095233</v>
      </c>
      <c r="F15" s="21">
        <v>30</v>
      </c>
      <c r="G15" s="24">
        <f t="shared" si="1"/>
        <v>0.16666666666666666</v>
      </c>
      <c r="H15" s="21">
        <v>90</v>
      </c>
      <c r="I15" s="24">
        <f t="shared" si="2"/>
        <v>0.5</v>
      </c>
      <c r="J15" s="21">
        <v>52</v>
      </c>
      <c r="K15" s="24">
        <f t="shared" si="8"/>
        <v>0.28888888888888886</v>
      </c>
      <c r="L15" s="21">
        <v>8</v>
      </c>
      <c r="M15" s="24">
        <f t="shared" si="3"/>
        <v>4.4444444444444446E-2</v>
      </c>
      <c r="N15" s="24">
        <f t="shared" si="4"/>
        <v>0.9555555555555556</v>
      </c>
      <c r="O15" s="3">
        <f t="shared" si="5"/>
        <v>0.66666666666666663</v>
      </c>
      <c r="P15" s="4">
        <f t="shared" si="6"/>
        <v>3.7888888888888888</v>
      </c>
      <c r="Q15" s="3">
        <f t="shared" si="7"/>
        <v>0.62766666666666671</v>
      </c>
    </row>
    <row r="16" spans="1:17" ht="15.75" x14ac:dyDescent="0.25">
      <c r="A16" s="18">
        <v>8</v>
      </c>
      <c r="B16" s="39" t="s">
        <v>91</v>
      </c>
      <c r="C16" s="21">
        <v>40</v>
      </c>
      <c r="D16" s="22">
        <v>35</v>
      </c>
      <c r="E16" s="24">
        <f t="shared" si="0"/>
        <v>0.875</v>
      </c>
      <c r="F16" s="21">
        <v>12</v>
      </c>
      <c r="G16" s="24">
        <f t="shared" si="1"/>
        <v>0.34285714285714286</v>
      </c>
      <c r="H16" s="21">
        <v>16</v>
      </c>
      <c r="I16" s="24">
        <f t="shared" si="2"/>
        <v>0.45714285714285713</v>
      </c>
      <c r="J16" s="21">
        <v>5</v>
      </c>
      <c r="K16" s="24">
        <f t="shared" si="8"/>
        <v>0.14285714285714285</v>
      </c>
      <c r="L16" s="21">
        <v>2</v>
      </c>
      <c r="M16" s="24">
        <f t="shared" si="3"/>
        <v>5.7142857142857141E-2</v>
      </c>
      <c r="N16" s="24">
        <f t="shared" si="4"/>
        <v>0.94285714285714284</v>
      </c>
      <c r="O16" s="3">
        <f t="shared" si="5"/>
        <v>0.8</v>
      </c>
      <c r="P16" s="4">
        <f t="shared" si="6"/>
        <v>4.0857142857142854</v>
      </c>
      <c r="Q16" s="3">
        <f t="shared" si="7"/>
        <v>0.79542857142857137</v>
      </c>
    </row>
    <row r="17" spans="1:17" ht="15.75" x14ac:dyDescent="0.25">
      <c r="A17" s="18">
        <v>9</v>
      </c>
      <c r="B17" s="39" t="s">
        <v>92</v>
      </c>
      <c r="C17" s="21">
        <v>73</v>
      </c>
      <c r="D17" s="22">
        <v>71</v>
      </c>
      <c r="E17" s="24">
        <f t="shared" si="0"/>
        <v>0.9726027397260274</v>
      </c>
      <c r="F17" s="21">
        <v>10</v>
      </c>
      <c r="G17" s="24">
        <f t="shared" si="1"/>
        <v>0.14084507042253522</v>
      </c>
      <c r="H17" s="21">
        <v>33</v>
      </c>
      <c r="I17" s="24">
        <f t="shared" si="2"/>
        <v>0.46478873239436619</v>
      </c>
      <c r="J17" s="21">
        <v>22</v>
      </c>
      <c r="K17" s="24">
        <f t="shared" si="8"/>
        <v>0.30985915492957744</v>
      </c>
      <c r="L17" s="21">
        <v>6</v>
      </c>
      <c r="M17" s="24">
        <f t="shared" si="3"/>
        <v>8.4507042253521125E-2</v>
      </c>
      <c r="N17" s="24">
        <f t="shared" si="4"/>
        <v>0.91549295774647887</v>
      </c>
      <c r="O17" s="3">
        <f t="shared" si="5"/>
        <v>0.60563380281690138</v>
      </c>
      <c r="P17" s="4">
        <f t="shared" si="6"/>
        <v>3.6619718309859155</v>
      </c>
      <c r="Q17" s="3">
        <f t="shared" si="7"/>
        <v>0.57925014878000403</v>
      </c>
    </row>
    <row r="18" spans="1:17" ht="15.75" x14ac:dyDescent="0.25">
      <c r="A18" s="18">
        <v>10</v>
      </c>
      <c r="B18" s="39" t="s">
        <v>93</v>
      </c>
      <c r="C18" s="21">
        <v>102</v>
      </c>
      <c r="D18" s="22">
        <v>93</v>
      </c>
      <c r="E18" s="24">
        <f t="shared" si="0"/>
        <v>0.91176470588235292</v>
      </c>
      <c r="F18" s="21">
        <v>24</v>
      </c>
      <c r="G18" s="24">
        <f t="shared" si="1"/>
        <v>0.25806451612903225</v>
      </c>
      <c r="H18" s="21">
        <v>46</v>
      </c>
      <c r="I18" s="24">
        <f t="shared" si="2"/>
        <v>0.4946236559139785</v>
      </c>
      <c r="J18" s="21">
        <v>19</v>
      </c>
      <c r="K18" s="24">
        <f t="shared" si="8"/>
        <v>0.20430107526881722</v>
      </c>
      <c r="L18" s="21">
        <v>4</v>
      </c>
      <c r="M18" s="24">
        <f t="shared" si="3"/>
        <v>4.3010752688172046E-2</v>
      </c>
      <c r="N18" s="24">
        <f t="shared" si="4"/>
        <v>0.956989247311828</v>
      </c>
      <c r="O18" s="3">
        <f t="shared" si="5"/>
        <v>0.75268817204301075</v>
      </c>
      <c r="P18" s="4">
        <f t="shared" si="6"/>
        <v>3.967741935483871</v>
      </c>
      <c r="Q18" s="3">
        <f t="shared" si="7"/>
        <v>0.71844606312868542</v>
      </c>
    </row>
    <row r="19" spans="1:17" ht="15.75" x14ac:dyDescent="0.25">
      <c r="A19" s="18">
        <v>11</v>
      </c>
      <c r="B19" s="39" t="s">
        <v>94</v>
      </c>
      <c r="C19" s="21">
        <v>101</v>
      </c>
      <c r="D19" s="22">
        <v>97</v>
      </c>
      <c r="E19" s="24">
        <f t="shared" si="0"/>
        <v>0.96039603960396036</v>
      </c>
      <c r="F19" s="21">
        <v>18</v>
      </c>
      <c r="G19" s="24">
        <f t="shared" si="1"/>
        <v>0.18556701030927836</v>
      </c>
      <c r="H19" s="21">
        <v>44</v>
      </c>
      <c r="I19" s="24">
        <f t="shared" si="2"/>
        <v>0.45360824742268041</v>
      </c>
      <c r="J19" s="21">
        <v>25</v>
      </c>
      <c r="K19" s="24">
        <f t="shared" si="8"/>
        <v>0.25773195876288657</v>
      </c>
      <c r="L19" s="21">
        <v>10</v>
      </c>
      <c r="M19" s="24">
        <f t="shared" si="3"/>
        <v>0.10309278350515463</v>
      </c>
      <c r="N19" s="24">
        <f t="shared" si="4"/>
        <v>0.89690721649484539</v>
      </c>
      <c r="O19" s="3">
        <f t="shared" si="5"/>
        <v>0.63917525773195871</v>
      </c>
      <c r="P19" s="4">
        <f t="shared" si="6"/>
        <v>3.7216494845360826</v>
      </c>
      <c r="Q19" s="3">
        <f t="shared" si="7"/>
        <v>0.60928472738867046</v>
      </c>
    </row>
    <row r="20" spans="1:17" ht="15.75" x14ac:dyDescent="0.25">
      <c r="A20" s="18">
        <v>12</v>
      </c>
      <c r="B20" s="39" t="s">
        <v>95</v>
      </c>
      <c r="C20" s="21">
        <v>44</v>
      </c>
      <c r="D20" s="22">
        <v>41</v>
      </c>
      <c r="E20" s="24">
        <f t="shared" si="0"/>
        <v>0.93181818181818177</v>
      </c>
      <c r="F20" s="21">
        <v>10</v>
      </c>
      <c r="G20" s="24">
        <f t="shared" si="1"/>
        <v>0.24390243902439024</v>
      </c>
      <c r="H20" s="21">
        <v>18</v>
      </c>
      <c r="I20" s="24">
        <f t="shared" si="2"/>
        <v>0.43902439024390244</v>
      </c>
      <c r="J20" s="21">
        <v>12</v>
      </c>
      <c r="K20" s="24">
        <f t="shared" si="8"/>
        <v>0.29268292682926828</v>
      </c>
      <c r="L20" s="21">
        <v>1</v>
      </c>
      <c r="M20" s="24">
        <f t="shared" si="3"/>
        <v>2.4390243902439025E-2</v>
      </c>
      <c r="N20" s="24">
        <f t="shared" si="4"/>
        <v>0.97560975609756095</v>
      </c>
      <c r="O20" s="3">
        <f t="shared" si="5"/>
        <v>0.68292682926829273</v>
      </c>
      <c r="P20" s="4">
        <f t="shared" si="6"/>
        <v>3.9024390243902438</v>
      </c>
      <c r="Q20" s="3">
        <f t="shared" si="7"/>
        <v>0.68054729327781083</v>
      </c>
    </row>
    <row r="21" spans="1:17" ht="15.75" x14ac:dyDescent="0.25">
      <c r="A21" s="18">
        <v>13</v>
      </c>
      <c r="B21" s="39" t="s">
        <v>96</v>
      </c>
      <c r="C21" s="21">
        <v>79</v>
      </c>
      <c r="D21" s="22">
        <v>75</v>
      </c>
      <c r="E21" s="24">
        <f t="shared" si="0"/>
        <v>0.94936708860759489</v>
      </c>
      <c r="F21" s="21">
        <v>16</v>
      </c>
      <c r="G21" s="24">
        <f t="shared" si="1"/>
        <v>0.21333333333333335</v>
      </c>
      <c r="H21" s="21">
        <v>24</v>
      </c>
      <c r="I21" s="24">
        <f t="shared" si="2"/>
        <v>0.32</v>
      </c>
      <c r="J21" s="21">
        <v>28</v>
      </c>
      <c r="K21" s="24">
        <f t="shared" si="8"/>
        <v>0.37333333333333335</v>
      </c>
      <c r="L21" s="21">
        <v>7</v>
      </c>
      <c r="M21" s="24">
        <f t="shared" si="3"/>
        <v>9.3333333333333338E-2</v>
      </c>
      <c r="N21" s="24">
        <f t="shared" si="4"/>
        <v>0.90666666666666662</v>
      </c>
      <c r="O21" s="3">
        <f t="shared" si="5"/>
        <v>0.53333333333333333</v>
      </c>
      <c r="P21" s="4">
        <f t="shared" si="6"/>
        <v>3.6533333333333333</v>
      </c>
      <c r="Q21" s="3">
        <f t="shared" si="7"/>
        <v>0.59773155555555557</v>
      </c>
    </row>
    <row r="22" spans="1:17" ht="15.75" x14ac:dyDescent="0.25">
      <c r="A22" s="18">
        <v>14</v>
      </c>
      <c r="B22" s="39" t="s">
        <v>97</v>
      </c>
      <c r="C22" s="21">
        <v>49</v>
      </c>
      <c r="D22" s="22">
        <v>46</v>
      </c>
      <c r="E22" s="24">
        <f t="shared" si="0"/>
        <v>0.93877551020408168</v>
      </c>
      <c r="F22" s="21">
        <v>2</v>
      </c>
      <c r="G22" s="24">
        <f t="shared" si="1"/>
        <v>4.3478260869565216E-2</v>
      </c>
      <c r="H22" s="21">
        <v>17</v>
      </c>
      <c r="I22" s="24">
        <f t="shared" si="2"/>
        <v>0.36956521739130432</v>
      </c>
      <c r="J22" s="21">
        <v>21</v>
      </c>
      <c r="K22" s="24">
        <f t="shared" si="8"/>
        <v>0.45652173913043476</v>
      </c>
      <c r="L22" s="21">
        <v>6</v>
      </c>
      <c r="M22" s="24">
        <f t="shared" si="3"/>
        <v>0.13043478260869565</v>
      </c>
      <c r="N22" s="24">
        <f t="shared" si="4"/>
        <v>0.86956521739130432</v>
      </c>
      <c r="O22" s="3">
        <f t="shared" si="5"/>
        <v>0.41304347826086957</v>
      </c>
      <c r="P22" s="4">
        <f t="shared" si="6"/>
        <v>3.3260869565217392</v>
      </c>
      <c r="Q22" s="3">
        <f t="shared" si="7"/>
        <v>0.49555765595463142</v>
      </c>
    </row>
    <row r="23" spans="1:17" ht="15.75" x14ac:dyDescent="0.25">
      <c r="A23" s="18">
        <v>15</v>
      </c>
      <c r="B23" s="39" t="s">
        <v>98</v>
      </c>
      <c r="C23" s="21">
        <v>128</v>
      </c>
      <c r="D23" s="22">
        <v>119</v>
      </c>
      <c r="E23" s="24">
        <f t="shared" si="0"/>
        <v>0.9296875</v>
      </c>
      <c r="F23" s="21">
        <v>40</v>
      </c>
      <c r="G23" s="24">
        <f t="shared" si="1"/>
        <v>0.33613445378151263</v>
      </c>
      <c r="H23" s="21">
        <v>59</v>
      </c>
      <c r="I23" s="24">
        <f t="shared" si="2"/>
        <v>0.49579831932773111</v>
      </c>
      <c r="J23" s="21">
        <v>18</v>
      </c>
      <c r="K23" s="24">
        <f t="shared" si="8"/>
        <v>0.15126050420168066</v>
      </c>
      <c r="L23" s="21">
        <v>2</v>
      </c>
      <c r="M23" s="24">
        <f t="shared" si="3"/>
        <v>1.680672268907563E-2</v>
      </c>
      <c r="N23" s="24">
        <f t="shared" si="4"/>
        <v>0.98319327731092432</v>
      </c>
      <c r="O23" s="3">
        <f t="shared" si="5"/>
        <v>0.83193277310924374</v>
      </c>
      <c r="P23" s="4">
        <f t="shared" si="6"/>
        <v>4.151260504201681</v>
      </c>
      <c r="Q23" s="3">
        <f t="shared" si="7"/>
        <v>0.76433020266930307</v>
      </c>
    </row>
    <row r="24" spans="1:17" ht="15.75" x14ac:dyDescent="0.25">
      <c r="A24" s="18">
        <v>16</v>
      </c>
      <c r="B24" s="39" t="s">
        <v>132</v>
      </c>
      <c r="C24" s="21">
        <v>2</v>
      </c>
      <c r="D24" s="22">
        <v>2</v>
      </c>
      <c r="E24" s="24">
        <f t="shared" si="0"/>
        <v>1</v>
      </c>
      <c r="F24" s="21">
        <v>0</v>
      </c>
      <c r="G24" s="24">
        <f t="shared" si="1"/>
        <v>0</v>
      </c>
      <c r="H24" s="21">
        <v>1</v>
      </c>
      <c r="I24" s="24">
        <f t="shared" si="2"/>
        <v>0.5</v>
      </c>
      <c r="J24" s="21">
        <v>1</v>
      </c>
      <c r="K24" s="24">
        <f t="shared" si="8"/>
        <v>0.5</v>
      </c>
      <c r="L24" s="21"/>
      <c r="M24" s="24">
        <f t="shared" si="3"/>
        <v>0</v>
      </c>
      <c r="N24" s="24">
        <f t="shared" si="4"/>
        <v>1</v>
      </c>
      <c r="O24" s="3">
        <f t="shared" si="5"/>
        <v>0.5</v>
      </c>
      <c r="P24" s="4">
        <f t="shared" si="6"/>
        <v>3.5</v>
      </c>
      <c r="Q24" s="3">
        <f t="shared" si="7"/>
        <v>0.5</v>
      </c>
    </row>
    <row r="25" spans="1:17" ht="15.75" x14ac:dyDescent="0.25">
      <c r="A25" s="18">
        <v>17</v>
      </c>
      <c r="B25" s="39" t="s">
        <v>133</v>
      </c>
      <c r="C25" s="21">
        <v>14</v>
      </c>
      <c r="D25" s="22">
        <v>14</v>
      </c>
      <c r="E25" s="24">
        <f t="shared" si="0"/>
        <v>1</v>
      </c>
      <c r="F25" s="21">
        <v>3</v>
      </c>
      <c r="G25" s="24">
        <f t="shared" si="1"/>
        <v>0.21428571428571427</v>
      </c>
      <c r="H25" s="21">
        <v>8</v>
      </c>
      <c r="I25" s="24">
        <f t="shared" si="2"/>
        <v>0.5714285714285714</v>
      </c>
      <c r="J25" s="21">
        <v>3</v>
      </c>
      <c r="K25" s="24">
        <f t="shared" si="8"/>
        <v>0.21428571428571427</v>
      </c>
      <c r="L25" s="21">
        <v>0</v>
      </c>
      <c r="M25" s="24">
        <f t="shared" si="3"/>
        <v>0</v>
      </c>
      <c r="N25" s="24">
        <f t="shared" si="4"/>
        <v>1</v>
      </c>
      <c r="O25" s="3">
        <f t="shared" si="5"/>
        <v>0.7857142857142857</v>
      </c>
      <c r="P25" s="4">
        <f t="shared" si="6"/>
        <v>4</v>
      </c>
      <c r="Q25" s="3">
        <f t="shared" si="7"/>
        <v>0.65714285714285714</v>
      </c>
    </row>
    <row r="26" spans="1:17" ht="16.5" thickBot="1" x14ac:dyDescent="0.3">
      <c r="A26" s="63"/>
      <c r="B26" s="98" t="s">
        <v>9</v>
      </c>
      <c r="C26" s="99">
        <f>SUM(C9:C25)</f>
        <v>1343</v>
      </c>
      <c r="D26" s="99">
        <f>SUM(D9:D25)</f>
        <v>1270</v>
      </c>
      <c r="E26" s="100">
        <f t="shared" si="0"/>
        <v>0.9456440804169769</v>
      </c>
      <c r="F26" s="99">
        <f>SUM(F9:F25)</f>
        <v>279</v>
      </c>
      <c r="G26" s="100">
        <f t="shared" si="1"/>
        <v>0.21968503937007874</v>
      </c>
      <c r="H26" s="99">
        <f>SUM(H9:H25)</f>
        <v>593</v>
      </c>
      <c r="I26" s="100">
        <f t="shared" si="2"/>
        <v>0.46692913385826773</v>
      </c>
      <c r="J26" s="99">
        <f>SUM(J9:J25)</f>
        <v>327</v>
      </c>
      <c r="K26" s="100">
        <f t="shared" si="8"/>
        <v>0.2574803149606299</v>
      </c>
      <c r="L26" s="99">
        <f>SUM(L9:L25)</f>
        <v>71</v>
      </c>
      <c r="M26" s="100">
        <f t="shared" si="3"/>
        <v>5.5905511811023621E-2</v>
      </c>
      <c r="N26" s="100">
        <f t="shared" si="4"/>
        <v>0.94409448818897634</v>
      </c>
      <c r="O26" s="100">
        <f t="shared" si="5"/>
        <v>0.6866141732283465</v>
      </c>
      <c r="P26" s="101">
        <f t="shared" si="6"/>
        <v>3.8503937007874014</v>
      </c>
      <c r="Q26" s="100">
        <f t="shared" si="7"/>
        <v>0.65580432760865526</v>
      </c>
    </row>
    <row r="27" spans="1:17" ht="15.75" x14ac:dyDescent="0.25">
      <c r="A27" s="18"/>
      <c r="B27" s="47" t="s">
        <v>14</v>
      </c>
      <c r="C27" s="48"/>
      <c r="D27" s="48"/>
      <c r="E27" s="49"/>
      <c r="F27" s="48"/>
      <c r="G27" s="50"/>
      <c r="H27" s="48"/>
      <c r="I27" s="50"/>
      <c r="J27" s="48"/>
      <c r="K27" s="50"/>
      <c r="L27" s="48"/>
      <c r="M27" s="50"/>
      <c r="N27" s="51"/>
      <c r="O27" s="52"/>
      <c r="P27" s="53"/>
      <c r="Q27" s="54"/>
    </row>
    <row r="28" spans="1:17" ht="15.75" x14ac:dyDescent="0.25">
      <c r="A28" s="18">
        <v>16</v>
      </c>
      <c r="B28" s="39" t="s">
        <v>99</v>
      </c>
      <c r="C28" s="80">
        <v>62</v>
      </c>
      <c r="D28" s="36">
        <v>59</v>
      </c>
      <c r="E28" s="81">
        <f>D28/C28</f>
        <v>0.95161290322580649</v>
      </c>
      <c r="F28" s="80">
        <v>8</v>
      </c>
      <c r="G28" s="81">
        <f>F28/D28</f>
        <v>0.13559322033898305</v>
      </c>
      <c r="H28" s="80">
        <v>26</v>
      </c>
      <c r="I28" s="81">
        <f>H28/D28</f>
        <v>0.44067796610169491</v>
      </c>
      <c r="J28" s="80">
        <v>19</v>
      </c>
      <c r="K28" s="81">
        <f>J28/D28</f>
        <v>0.32203389830508472</v>
      </c>
      <c r="L28" s="80">
        <v>6</v>
      </c>
      <c r="M28" s="81">
        <f>L28/D28</f>
        <v>0.10169491525423729</v>
      </c>
      <c r="N28" s="82">
        <f>100/D28*(F28+H28+J28)</f>
        <v>89.830508474576263</v>
      </c>
      <c r="O28" s="82">
        <f>100/D28*(F28+H28)</f>
        <v>57.627118644067792</v>
      </c>
      <c r="P28" s="82">
        <f>100/D28*(5*F28+4*H28+3*J28+2*L28)/100</f>
        <v>3.6101694915254234</v>
      </c>
      <c r="Q28" s="82">
        <f>100/D28*(1*F28+0.64*H28+0.36*J28+0.16*L28)</f>
        <v>54.983050847457619</v>
      </c>
    </row>
    <row r="29" spans="1:17" ht="16.5" thickBot="1" x14ac:dyDescent="0.3">
      <c r="A29" s="18">
        <v>17</v>
      </c>
      <c r="B29" s="42" t="s">
        <v>100</v>
      </c>
      <c r="C29" s="80">
        <v>42</v>
      </c>
      <c r="D29" s="36">
        <f>F29+H29+J29+L29</f>
        <v>42</v>
      </c>
      <c r="E29" s="81">
        <f>D29/C29</f>
        <v>1</v>
      </c>
      <c r="F29" s="80">
        <v>7</v>
      </c>
      <c r="G29" s="81">
        <f>F29/D29</f>
        <v>0.16666666666666666</v>
      </c>
      <c r="H29" s="80">
        <v>23</v>
      </c>
      <c r="I29" s="81">
        <f>H29/D29</f>
        <v>0.54761904761904767</v>
      </c>
      <c r="J29" s="80">
        <v>9</v>
      </c>
      <c r="K29" s="81">
        <f>J29/D29</f>
        <v>0.21428571428571427</v>
      </c>
      <c r="L29" s="80">
        <v>3</v>
      </c>
      <c r="M29" s="81">
        <f>L29/D29</f>
        <v>7.1428571428571425E-2</v>
      </c>
      <c r="N29" s="82">
        <f>100/D29*(F29+H29+J29)</f>
        <v>92.857142857142861</v>
      </c>
      <c r="O29" s="82">
        <f>100/D29*(F29+H29)</f>
        <v>71.428571428571431</v>
      </c>
      <c r="P29" s="82">
        <f>100/D29*(5*F29+4*H29+3*J29+2*L29)/100</f>
        <v>3.8095238095238098</v>
      </c>
      <c r="Q29" s="82">
        <f>100/D29*(1*F29+0.64*H29+0.36*J29+0.16*L29)</f>
        <v>60.571428571428562</v>
      </c>
    </row>
    <row r="30" spans="1:17" ht="16.5" thickBot="1" x14ac:dyDescent="0.3">
      <c r="A30" s="46"/>
      <c r="B30" s="102" t="s">
        <v>9</v>
      </c>
      <c r="C30" s="103">
        <f>SUM(C28:C29)</f>
        <v>104</v>
      </c>
      <c r="D30" s="104">
        <v>101</v>
      </c>
      <c r="E30" s="105">
        <v>0.97560000000000002</v>
      </c>
      <c r="F30" s="104">
        <v>15</v>
      </c>
      <c r="G30" s="105">
        <v>0.15110000000000001</v>
      </c>
      <c r="H30" s="104">
        <v>49</v>
      </c>
      <c r="I30" s="105">
        <v>0.49409999999999998</v>
      </c>
      <c r="J30" s="104">
        <v>28</v>
      </c>
      <c r="K30" s="105">
        <v>0.2681</v>
      </c>
      <c r="L30" s="104">
        <v>9</v>
      </c>
      <c r="M30" s="105">
        <v>8.6499999999999994E-2</v>
      </c>
      <c r="N30" s="106">
        <v>0.91339999999999999</v>
      </c>
      <c r="O30" s="106">
        <v>0.64529999999999998</v>
      </c>
      <c r="P30" s="107">
        <v>3.71</v>
      </c>
      <c r="Q30" s="108">
        <v>0.57769999999999999</v>
      </c>
    </row>
    <row r="31" spans="1:17" ht="16.5" thickBot="1" x14ac:dyDescent="0.3">
      <c r="A31" s="18"/>
      <c r="B31" s="55" t="s">
        <v>12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9"/>
      <c r="P31" s="19"/>
      <c r="Q31" s="19"/>
    </row>
    <row r="32" spans="1:17" ht="16.5" thickBot="1" x14ac:dyDescent="0.3">
      <c r="A32" s="18">
        <v>18</v>
      </c>
      <c r="B32" s="34" t="s">
        <v>101</v>
      </c>
      <c r="C32" s="65">
        <v>60</v>
      </c>
      <c r="D32" s="66">
        <v>57</v>
      </c>
      <c r="E32" s="23">
        <v>0.95</v>
      </c>
      <c r="F32" s="66">
        <v>22</v>
      </c>
      <c r="G32" s="23">
        <v>0.39</v>
      </c>
      <c r="H32" s="66">
        <v>30</v>
      </c>
      <c r="I32" s="23">
        <v>0.53</v>
      </c>
      <c r="J32" s="66">
        <v>5</v>
      </c>
      <c r="K32" s="67">
        <v>0.08</v>
      </c>
      <c r="L32" s="68">
        <v>0</v>
      </c>
      <c r="M32" s="69">
        <v>0</v>
      </c>
      <c r="N32" s="94">
        <v>1</v>
      </c>
      <c r="O32" s="96">
        <v>0.91</v>
      </c>
      <c r="P32" s="66">
        <v>4.3</v>
      </c>
      <c r="Q32" s="71">
        <v>0.75</v>
      </c>
    </row>
    <row r="33" spans="1:17" ht="16.5" thickBot="1" x14ac:dyDescent="0.3">
      <c r="A33" s="18">
        <v>19</v>
      </c>
      <c r="B33" s="34" t="s">
        <v>102</v>
      </c>
      <c r="C33" s="68">
        <v>76</v>
      </c>
      <c r="D33" s="72">
        <v>71</v>
      </c>
      <c r="E33" s="23">
        <v>0.93</v>
      </c>
      <c r="F33" s="72">
        <v>27</v>
      </c>
      <c r="G33" s="23">
        <v>0.38</v>
      </c>
      <c r="H33" s="72">
        <v>38</v>
      </c>
      <c r="I33" s="23">
        <v>0.53500000000000003</v>
      </c>
      <c r="J33" s="72">
        <v>6</v>
      </c>
      <c r="K33" s="67">
        <v>8.5000000000000006E-2</v>
      </c>
      <c r="L33" s="68">
        <v>0</v>
      </c>
      <c r="M33" s="69">
        <v>0</v>
      </c>
      <c r="N33" s="95">
        <v>1</v>
      </c>
      <c r="O33" s="97">
        <v>0.92</v>
      </c>
      <c r="P33" s="72">
        <v>4.3</v>
      </c>
      <c r="Q33" s="71">
        <v>0.75</v>
      </c>
    </row>
    <row r="34" spans="1:17" ht="16.5" thickBot="1" x14ac:dyDescent="0.3">
      <c r="A34" s="18">
        <v>20</v>
      </c>
      <c r="B34" s="34" t="s">
        <v>103</v>
      </c>
      <c r="C34" s="66">
        <v>69</v>
      </c>
      <c r="D34" s="66">
        <v>67</v>
      </c>
      <c r="E34" s="23">
        <v>0.97</v>
      </c>
      <c r="F34" s="72">
        <v>22</v>
      </c>
      <c r="G34" s="23">
        <v>0.33</v>
      </c>
      <c r="H34" s="66">
        <v>31</v>
      </c>
      <c r="I34" s="23">
        <v>0.46</v>
      </c>
      <c r="J34" s="66">
        <v>12</v>
      </c>
      <c r="K34" s="23">
        <v>0.18</v>
      </c>
      <c r="L34" s="66">
        <v>2</v>
      </c>
      <c r="M34" s="23">
        <v>0.03</v>
      </c>
      <c r="N34" s="96">
        <v>0.97</v>
      </c>
      <c r="O34" s="96">
        <v>0.79</v>
      </c>
      <c r="P34" s="66">
        <v>4.0999999999999996</v>
      </c>
      <c r="Q34" s="71">
        <v>0.69</v>
      </c>
    </row>
    <row r="35" spans="1:17" ht="16.5" thickBot="1" x14ac:dyDescent="0.3">
      <c r="A35" s="18">
        <v>21</v>
      </c>
      <c r="B35" s="34" t="s">
        <v>105</v>
      </c>
      <c r="C35" s="72">
        <v>19</v>
      </c>
      <c r="D35" s="72">
        <v>19</v>
      </c>
      <c r="E35" s="23">
        <v>1</v>
      </c>
      <c r="F35" s="72">
        <v>7</v>
      </c>
      <c r="G35" s="23">
        <v>0.37</v>
      </c>
      <c r="H35" s="72">
        <v>7</v>
      </c>
      <c r="I35" s="23">
        <v>0.37</v>
      </c>
      <c r="J35" s="72">
        <v>5</v>
      </c>
      <c r="K35" s="23">
        <v>0.26</v>
      </c>
      <c r="L35" s="72">
        <v>0</v>
      </c>
      <c r="M35" s="23">
        <v>0</v>
      </c>
      <c r="N35" s="95">
        <v>1</v>
      </c>
      <c r="O35" s="97">
        <v>0.74</v>
      </c>
      <c r="P35" s="72">
        <v>4.0999999999999996</v>
      </c>
      <c r="Q35" s="71">
        <v>0.7</v>
      </c>
    </row>
    <row r="36" spans="1:17" ht="16.5" thickBot="1" x14ac:dyDescent="0.3">
      <c r="A36" s="18">
        <v>22</v>
      </c>
      <c r="B36" s="34" t="s">
        <v>106</v>
      </c>
      <c r="C36" s="66">
        <v>20</v>
      </c>
      <c r="D36" s="66">
        <v>16</v>
      </c>
      <c r="E36" s="23">
        <v>0.8</v>
      </c>
      <c r="F36" s="72">
        <v>2</v>
      </c>
      <c r="G36" s="23">
        <v>0.125</v>
      </c>
      <c r="H36" s="72">
        <v>5</v>
      </c>
      <c r="I36" s="24">
        <v>0.3125</v>
      </c>
      <c r="J36" s="72">
        <v>9</v>
      </c>
      <c r="K36" s="24">
        <v>0.5625</v>
      </c>
      <c r="L36" s="72">
        <v>0</v>
      </c>
      <c r="M36" s="23">
        <v>0</v>
      </c>
      <c r="N36" s="95">
        <v>1</v>
      </c>
      <c r="O36" s="97">
        <v>0.44</v>
      </c>
      <c r="P36" s="72">
        <v>3.6</v>
      </c>
      <c r="Q36" s="71">
        <v>0.53</v>
      </c>
    </row>
    <row r="37" spans="1:17" ht="16.5" thickBot="1" x14ac:dyDescent="0.3">
      <c r="A37" s="18">
        <v>23</v>
      </c>
      <c r="B37" s="34" t="s">
        <v>107</v>
      </c>
      <c r="C37" s="75"/>
      <c r="E37" s="23"/>
      <c r="F37" s="21"/>
      <c r="G37" s="23"/>
      <c r="H37" s="21"/>
      <c r="I37" s="23"/>
      <c r="J37" s="21"/>
      <c r="K37" s="23"/>
      <c r="L37" s="21"/>
      <c r="M37" s="23"/>
      <c r="N37" s="24"/>
      <c r="O37" s="3"/>
      <c r="P37" s="4"/>
      <c r="Q37" s="74"/>
    </row>
    <row r="38" spans="1:17" ht="16.5" thickBot="1" x14ac:dyDescent="0.3">
      <c r="A38" s="18">
        <v>24</v>
      </c>
      <c r="B38" s="34" t="s">
        <v>104</v>
      </c>
      <c r="C38" s="72">
        <v>59</v>
      </c>
      <c r="D38" s="66">
        <v>53</v>
      </c>
      <c r="E38" s="23">
        <v>0.89800000000000002</v>
      </c>
      <c r="F38" s="66">
        <v>7</v>
      </c>
      <c r="G38" s="23">
        <v>0.13200000000000001</v>
      </c>
      <c r="H38" s="66">
        <v>25</v>
      </c>
      <c r="I38" s="23">
        <v>0.47199999999999998</v>
      </c>
      <c r="J38" s="66">
        <v>15</v>
      </c>
      <c r="K38" s="23">
        <v>0.28299999999999997</v>
      </c>
      <c r="L38" s="66">
        <v>6</v>
      </c>
      <c r="M38" s="23">
        <v>0.113</v>
      </c>
      <c r="N38" s="96">
        <v>0.89</v>
      </c>
      <c r="O38" s="96">
        <v>0.6</v>
      </c>
      <c r="P38" s="66">
        <v>3.6</v>
      </c>
      <c r="Q38" s="71">
        <v>0.55000000000000004</v>
      </c>
    </row>
    <row r="39" spans="1:17" ht="16.5" thickBot="1" x14ac:dyDescent="0.3">
      <c r="A39" s="18">
        <v>25</v>
      </c>
      <c r="B39" s="34" t="s">
        <v>108</v>
      </c>
      <c r="C39" s="72">
        <v>86</v>
      </c>
      <c r="D39" s="72">
        <v>83</v>
      </c>
      <c r="E39" s="23">
        <v>0.97</v>
      </c>
      <c r="F39" s="72">
        <v>25</v>
      </c>
      <c r="G39" s="23">
        <v>0.30099999999999999</v>
      </c>
      <c r="H39" s="72">
        <v>41</v>
      </c>
      <c r="I39" s="23">
        <v>0.49399999999999999</v>
      </c>
      <c r="J39" s="72">
        <v>15</v>
      </c>
      <c r="K39" s="23">
        <v>0.18099999999999999</v>
      </c>
      <c r="L39" s="72">
        <v>2</v>
      </c>
      <c r="M39" s="23">
        <v>2.4E-2</v>
      </c>
      <c r="N39" s="97">
        <v>0.98</v>
      </c>
      <c r="O39" s="97">
        <v>0.67</v>
      </c>
      <c r="P39" s="72">
        <v>4.0999999999999996</v>
      </c>
      <c r="Q39" s="71">
        <v>0.69</v>
      </c>
    </row>
    <row r="40" spans="1:17" ht="16.5" thickBot="1" x14ac:dyDescent="0.3">
      <c r="A40" s="18">
        <v>26</v>
      </c>
      <c r="B40" s="34" t="s">
        <v>109</v>
      </c>
      <c r="C40" s="72">
        <v>9</v>
      </c>
      <c r="D40" s="72">
        <v>9</v>
      </c>
      <c r="E40" s="23">
        <v>1</v>
      </c>
      <c r="F40" s="72">
        <v>0</v>
      </c>
      <c r="G40" s="23"/>
      <c r="H40" s="72">
        <v>4</v>
      </c>
      <c r="I40" s="23">
        <v>0.44400000000000001</v>
      </c>
      <c r="J40" s="72">
        <v>4</v>
      </c>
      <c r="K40" s="23">
        <v>0.44400000000000001</v>
      </c>
      <c r="L40" s="72">
        <v>1</v>
      </c>
      <c r="M40" s="23">
        <v>0.112</v>
      </c>
      <c r="N40" s="97">
        <v>0.89</v>
      </c>
      <c r="O40" s="97">
        <v>0.44</v>
      </c>
      <c r="P40" s="72">
        <v>3.3</v>
      </c>
      <c r="Q40" s="71">
        <v>0.46</v>
      </c>
    </row>
    <row r="41" spans="1:17" ht="16.5" thickBot="1" x14ac:dyDescent="0.3">
      <c r="A41" s="18">
        <v>27</v>
      </c>
      <c r="B41" s="34" t="s">
        <v>110</v>
      </c>
      <c r="C41" s="72">
        <v>85</v>
      </c>
      <c r="D41" s="72">
        <v>79</v>
      </c>
      <c r="E41" s="23">
        <v>0.92900000000000005</v>
      </c>
      <c r="F41" s="72">
        <v>25</v>
      </c>
      <c r="G41" s="23">
        <v>0.316</v>
      </c>
      <c r="H41" s="72">
        <v>41</v>
      </c>
      <c r="I41" s="23">
        <v>0.51900000000000002</v>
      </c>
      <c r="J41" s="72">
        <v>12</v>
      </c>
      <c r="K41" s="23">
        <v>0.152</v>
      </c>
      <c r="L41" s="72">
        <v>1</v>
      </c>
      <c r="M41" s="23">
        <v>1.2999999999999999E-2</v>
      </c>
      <c r="N41" s="97">
        <v>0.99</v>
      </c>
      <c r="O41" s="97">
        <v>0.84</v>
      </c>
      <c r="P41" s="72">
        <v>4.0999999999999996</v>
      </c>
      <c r="Q41" s="71">
        <v>0.71</v>
      </c>
    </row>
    <row r="42" spans="1:17" ht="16.5" thickBot="1" x14ac:dyDescent="0.3">
      <c r="A42" s="18">
        <v>28</v>
      </c>
      <c r="B42" s="34" t="s">
        <v>111</v>
      </c>
      <c r="C42" s="72">
        <v>78</v>
      </c>
      <c r="D42" s="72">
        <v>77</v>
      </c>
      <c r="E42" s="23">
        <v>0.99</v>
      </c>
      <c r="F42" s="72">
        <v>18</v>
      </c>
      <c r="G42" s="23">
        <v>0.23400000000000001</v>
      </c>
      <c r="H42" s="72">
        <v>43</v>
      </c>
      <c r="I42" s="23">
        <v>0.56000000000000005</v>
      </c>
      <c r="J42" s="72">
        <v>12</v>
      </c>
      <c r="K42" s="23">
        <v>0.155</v>
      </c>
      <c r="L42" s="72">
        <v>4</v>
      </c>
      <c r="M42" s="23">
        <v>5.0999999999999997E-2</v>
      </c>
      <c r="N42" s="97">
        <v>0.95</v>
      </c>
      <c r="O42" s="97">
        <v>0.79</v>
      </c>
      <c r="P42" s="72">
        <v>4</v>
      </c>
      <c r="Q42" s="71">
        <v>0.66</v>
      </c>
    </row>
    <row r="43" spans="1:17" ht="16.5" thickBot="1" x14ac:dyDescent="0.3">
      <c r="A43" s="18">
        <v>29</v>
      </c>
      <c r="B43" s="34" t="s">
        <v>112</v>
      </c>
      <c r="C43" s="72">
        <v>22</v>
      </c>
      <c r="D43" s="72">
        <v>20</v>
      </c>
      <c r="E43" s="23">
        <v>0.91</v>
      </c>
      <c r="F43" s="72">
        <v>4</v>
      </c>
      <c r="G43" s="23">
        <v>0.2</v>
      </c>
      <c r="H43" s="72">
        <v>10</v>
      </c>
      <c r="I43" s="23">
        <v>0.5</v>
      </c>
      <c r="J43" s="72">
        <v>6</v>
      </c>
      <c r="K43" s="23">
        <v>0.3</v>
      </c>
      <c r="L43" s="72">
        <v>0</v>
      </c>
      <c r="M43" s="23">
        <v>0</v>
      </c>
      <c r="N43" s="95">
        <v>1</v>
      </c>
      <c r="O43" s="97">
        <v>0.7</v>
      </c>
      <c r="P43" s="72">
        <v>3.9</v>
      </c>
      <c r="Q43" s="71">
        <v>0.63</v>
      </c>
    </row>
    <row r="44" spans="1:17" ht="16.5" thickBot="1" x14ac:dyDescent="0.3">
      <c r="A44" s="18">
        <v>30</v>
      </c>
      <c r="B44" s="34" t="s">
        <v>113</v>
      </c>
      <c r="C44" s="72">
        <v>66</v>
      </c>
      <c r="D44" s="72">
        <v>63</v>
      </c>
      <c r="E44" s="23">
        <v>0.95</v>
      </c>
      <c r="F44" s="72">
        <v>6</v>
      </c>
      <c r="G44" s="23">
        <v>0.1</v>
      </c>
      <c r="H44" s="72">
        <v>19</v>
      </c>
      <c r="I44" s="23">
        <v>0.3</v>
      </c>
      <c r="J44" s="72">
        <v>31</v>
      </c>
      <c r="K44" s="23">
        <v>0.49</v>
      </c>
      <c r="L44" s="72">
        <v>7</v>
      </c>
      <c r="M44" s="23">
        <v>0.11</v>
      </c>
      <c r="N44" s="97">
        <v>0.89</v>
      </c>
      <c r="O44" s="97">
        <v>0.4</v>
      </c>
      <c r="P44" s="72">
        <v>3.4</v>
      </c>
      <c r="Q44" s="71">
        <v>0.48</v>
      </c>
    </row>
    <row r="45" spans="1:17" ht="16.5" thickBot="1" x14ac:dyDescent="0.3">
      <c r="A45" s="18">
        <v>31</v>
      </c>
      <c r="B45" s="34" t="s">
        <v>114</v>
      </c>
      <c r="C45" s="72">
        <v>15</v>
      </c>
      <c r="D45" s="72">
        <v>15</v>
      </c>
      <c r="E45" s="23">
        <v>1</v>
      </c>
      <c r="F45" s="72">
        <v>1</v>
      </c>
      <c r="G45" s="23">
        <v>7.0000000000000007E-2</v>
      </c>
      <c r="H45" s="72">
        <v>3</v>
      </c>
      <c r="I45" s="23">
        <v>0.2</v>
      </c>
      <c r="J45" s="72">
        <v>8</v>
      </c>
      <c r="K45" s="23">
        <v>0.53</v>
      </c>
      <c r="L45" s="72">
        <v>3</v>
      </c>
      <c r="M45" s="23">
        <v>0.2</v>
      </c>
      <c r="N45" s="97">
        <v>0.8</v>
      </c>
      <c r="O45" s="97">
        <v>0.27</v>
      </c>
      <c r="P45" s="72">
        <v>3.1</v>
      </c>
      <c r="Q45" s="71">
        <v>0.42</v>
      </c>
    </row>
    <row r="46" spans="1:17" ht="16.5" thickBot="1" x14ac:dyDescent="0.3">
      <c r="A46" s="18">
        <v>32</v>
      </c>
      <c r="B46" s="43" t="s">
        <v>115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</row>
    <row r="47" spans="1:17" ht="16.5" thickBot="1" x14ac:dyDescent="0.3">
      <c r="A47" s="18">
        <v>33</v>
      </c>
      <c r="B47" s="102" t="s">
        <v>9</v>
      </c>
      <c r="C47" s="76">
        <v>664</v>
      </c>
      <c r="D47" s="76">
        <v>628</v>
      </c>
      <c r="E47" s="77">
        <v>0.92700000000000005</v>
      </c>
      <c r="F47" s="76">
        <v>169</v>
      </c>
      <c r="G47" s="77">
        <v>0.26400000000000001</v>
      </c>
      <c r="H47" s="76">
        <v>300</v>
      </c>
      <c r="I47" s="77">
        <v>0.47199999999999998</v>
      </c>
      <c r="J47" s="76">
        <v>143</v>
      </c>
      <c r="K47" s="109">
        <v>0.223</v>
      </c>
      <c r="L47" s="76">
        <v>27</v>
      </c>
      <c r="M47" s="109">
        <v>4.1000000000000002E-2</v>
      </c>
      <c r="N47" s="78">
        <v>0.96</v>
      </c>
      <c r="O47" s="78">
        <v>0.74</v>
      </c>
      <c r="P47" s="110">
        <v>4</v>
      </c>
      <c r="Q47" s="79">
        <v>0.65</v>
      </c>
    </row>
    <row r="48" spans="1:17" ht="15.75" x14ac:dyDescent="0.25">
      <c r="A48" s="46"/>
      <c r="B48" s="56" t="s">
        <v>41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9"/>
      <c r="P48" s="19"/>
      <c r="Q48" s="19"/>
    </row>
    <row r="49" spans="1:17" ht="15.75" x14ac:dyDescent="0.25">
      <c r="A49" s="18"/>
      <c r="B49" s="20" t="s">
        <v>15</v>
      </c>
      <c r="C49" s="21">
        <v>47</v>
      </c>
      <c r="D49" s="22">
        <v>47</v>
      </c>
      <c r="E49" s="23">
        <v>1</v>
      </c>
      <c r="F49" s="21">
        <v>8</v>
      </c>
      <c r="G49" s="23">
        <v>0.17</v>
      </c>
      <c r="H49" s="21">
        <v>18</v>
      </c>
      <c r="I49" s="23">
        <v>0.38300000000000001</v>
      </c>
      <c r="J49" s="21">
        <v>16</v>
      </c>
      <c r="K49" s="23">
        <v>0.34100000000000003</v>
      </c>
      <c r="L49" s="21">
        <v>5</v>
      </c>
      <c r="M49" s="23">
        <v>0.106</v>
      </c>
      <c r="N49" s="24">
        <v>0.89300000000000002</v>
      </c>
      <c r="O49" s="3">
        <v>0.55300000000000005</v>
      </c>
      <c r="P49" s="4">
        <v>3.6</v>
      </c>
      <c r="Q49" s="5">
        <v>0.55500000000000005</v>
      </c>
    </row>
    <row r="50" spans="1:17" ht="15.75" x14ac:dyDescent="0.25">
      <c r="A50" s="18">
        <v>34</v>
      </c>
      <c r="B50" s="20" t="s">
        <v>16</v>
      </c>
      <c r="C50" s="21">
        <v>11</v>
      </c>
      <c r="D50" s="22">
        <v>8</v>
      </c>
      <c r="E50" s="23">
        <v>0.73</v>
      </c>
      <c r="F50" s="21">
        <v>2</v>
      </c>
      <c r="G50" s="23">
        <v>0.25</v>
      </c>
      <c r="H50" s="21">
        <v>4</v>
      </c>
      <c r="I50" s="23">
        <v>0.5</v>
      </c>
      <c r="J50" s="21">
        <v>2</v>
      </c>
      <c r="K50" s="23">
        <v>0.25</v>
      </c>
      <c r="L50" s="21">
        <v>0</v>
      </c>
      <c r="M50" s="23">
        <v>0</v>
      </c>
      <c r="N50" s="24">
        <v>1</v>
      </c>
      <c r="O50" s="3">
        <v>0.75</v>
      </c>
      <c r="P50" s="4">
        <v>4</v>
      </c>
      <c r="Q50" s="5">
        <v>0.66</v>
      </c>
    </row>
    <row r="51" spans="1:17" ht="15.75" x14ac:dyDescent="0.25">
      <c r="A51" s="18">
        <v>35</v>
      </c>
      <c r="B51" s="20" t="s">
        <v>17</v>
      </c>
      <c r="C51" s="21">
        <v>21</v>
      </c>
      <c r="D51" s="22">
        <v>15</v>
      </c>
      <c r="E51" s="23">
        <v>0.71</v>
      </c>
      <c r="F51" s="21">
        <v>4</v>
      </c>
      <c r="G51" s="23">
        <v>0.27</v>
      </c>
      <c r="H51" s="21">
        <v>6</v>
      </c>
      <c r="I51" s="23">
        <v>0.4</v>
      </c>
      <c r="J51" s="21">
        <v>5</v>
      </c>
      <c r="K51" s="23">
        <v>0.33</v>
      </c>
      <c r="L51" s="21">
        <v>0</v>
      </c>
      <c r="M51" s="23">
        <v>0</v>
      </c>
      <c r="N51" s="24">
        <v>1</v>
      </c>
      <c r="O51" s="3">
        <v>0.67</v>
      </c>
      <c r="P51" s="4">
        <v>3.9</v>
      </c>
      <c r="Q51" s="5">
        <v>0.64</v>
      </c>
    </row>
    <row r="52" spans="1:17" ht="15.75" x14ac:dyDescent="0.25">
      <c r="A52" s="18">
        <v>36</v>
      </c>
      <c r="B52" s="20" t="s">
        <v>18</v>
      </c>
      <c r="C52" s="21">
        <v>40</v>
      </c>
      <c r="D52" s="22">
        <v>39</v>
      </c>
      <c r="E52" s="23">
        <v>0.98</v>
      </c>
      <c r="F52" s="21">
        <v>12</v>
      </c>
      <c r="G52" s="23">
        <v>0.31</v>
      </c>
      <c r="H52" s="21">
        <v>17</v>
      </c>
      <c r="I52" s="23">
        <v>0.44</v>
      </c>
      <c r="J52" s="21">
        <v>10</v>
      </c>
      <c r="K52" s="23">
        <v>0.26</v>
      </c>
      <c r="L52" s="21">
        <v>0</v>
      </c>
      <c r="M52" s="23">
        <v>0</v>
      </c>
      <c r="N52" s="24">
        <v>1</v>
      </c>
      <c r="O52" s="3">
        <v>0.74</v>
      </c>
      <c r="P52" s="4">
        <v>4</v>
      </c>
      <c r="Q52" s="5">
        <v>0.68</v>
      </c>
    </row>
    <row r="53" spans="1:17" ht="15.75" x14ac:dyDescent="0.25">
      <c r="A53" s="18">
        <v>37</v>
      </c>
      <c r="B53" s="20" t="s">
        <v>19</v>
      </c>
      <c r="C53" s="21">
        <v>38</v>
      </c>
      <c r="D53" s="22">
        <v>35</v>
      </c>
      <c r="E53" s="23">
        <v>0.92100000000000004</v>
      </c>
      <c r="F53" s="21">
        <v>8</v>
      </c>
      <c r="G53" s="23">
        <v>0.22900000000000001</v>
      </c>
      <c r="H53" s="21">
        <v>12</v>
      </c>
      <c r="I53" s="23">
        <v>0.34300000000000003</v>
      </c>
      <c r="J53" s="21">
        <v>12</v>
      </c>
      <c r="K53" s="23">
        <v>0.34300000000000003</v>
      </c>
      <c r="L53" s="21">
        <v>3</v>
      </c>
      <c r="M53" s="23">
        <v>0.09</v>
      </c>
      <c r="N53" s="24">
        <v>0.91</v>
      </c>
      <c r="O53" s="3">
        <v>0.57099999999999995</v>
      </c>
      <c r="P53" s="4">
        <v>3.71</v>
      </c>
      <c r="Q53" s="5">
        <v>0.58299999999999996</v>
      </c>
    </row>
    <row r="54" spans="1:17" ht="15.75" x14ac:dyDescent="0.25">
      <c r="A54" s="18">
        <v>38</v>
      </c>
      <c r="B54" s="20" t="s">
        <v>20</v>
      </c>
      <c r="C54" s="21">
        <v>21</v>
      </c>
      <c r="D54" s="22">
        <v>21</v>
      </c>
      <c r="E54" s="23">
        <v>1</v>
      </c>
      <c r="F54" s="21">
        <v>10</v>
      </c>
      <c r="G54" s="23">
        <v>0.47599999999999998</v>
      </c>
      <c r="H54" s="21">
        <v>6</v>
      </c>
      <c r="I54" s="23">
        <v>0.28499999999999998</v>
      </c>
      <c r="J54" s="21">
        <v>4</v>
      </c>
      <c r="K54" s="23">
        <v>0.19</v>
      </c>
      <c r="L54" s="21">
        <v>1</v>
      </c>
      <c r="M54" s="23">
        <v>4.7E-2</v>
      </c>
      <c r="N54" s="24">
        <v>0.95199999999999996</v>
      </c>
      <c r="O54" s="3">
        <v>0.79100000000000004</v>
      </c>
      <c r="P54" s="4">
        <v>4.0999999999999996</v>
      </c>
      <c r="Q54" s="5">
        <v>0.73</v>
      </c>
    </row>
    <row r="55" spans="1:17" ht="15.75" x14ac:dyDescent="0.25">
      <c r="A55" s="18">
        <v>39</v>
      </c>
      <c r="B55" s="20" t="s">
        <v>21</v>
      </c>
      <c r="C55" s="21"/>
      <c r="D55" s="22"/>
      <c r="E55" s="23"/>
      <c r="F55" s="21"/>
      <c r="G55" s="23"/>
      <c r="H55" s="21"/>
      <c r="I55" s="23"/>
      <c r="J55" s="21"/>
      <c r="K55" s="23"/>
      <c r="L55" s="21"/>
      <c r="M55" s="23"/>
      <c r="N55" s="24"/>
      <c r="O55" s="3"/>
      <c r="P55" s="4"/>
      <c r="Q55" s="5"/>
    </row>
    <row r="56" spans="1:17" ht="15.75" x14ac:dyDescent="0.25">
      <c r="A56" s="18">
        <v>40</v>
      </c>
      <c r="B56" s="20" t="s">
        <v>22</v>
      </c>
      <c r="C56" s="21">
        <v>32</v>
      </c>
      <c r="D56" s="22">
        <v>29</v>
      </c>
      <c r="E56" s="23">
        <v>0.90600000000000003</v>
      </c>
      <c r="F56" s="21">
        <v>3</v>
      </c>
      <c r="G56" s="23">
        <v>0.10299999999999999</v>
      </c>
      <c r="H56" s="21">
        <v>18</v>
      </c>
      <c r="I56" s="23">
        <v>0.621</v>
      </c>
      <c r="J56" s="21">
        <v>7</v>
      </c>
      <c r="K56" s="23">
        <v>0.24099999999999999</v>
      </c>
      <c r="L56" s="21">
        <v>1</v>
      </c>
      <c r="M56" s="23">
        <v>3.4000000000000002E-2</v>
      </c>
      <c r="N56" s="24">
        <v>0.96899999999999997</v>
      </c>
      <c r="O56" s="3">
        <v>0.72399999999999998</v>
      </c>
      <c r="P56" s="4">
        <v>3.8</v>
      </c>
      <c r="Q56" s="5">
        <v>0.59199999999999997</v>
      </c>
    </row>
    <row r="57" spans="1:17" ht="15.75" x14ac:dyDescent="0.25">
      <c r="A57" s="18">
        <v>41</v>
      </c>
      <c r="B57" s="20" t="s">
        <v>23</v>
      </c>
      <c r="C57" s="21">
        <v>8</v>
      </c>
      <c r="D57" s="22">
        <v>8</v>
      </c>
      <c r="E57" s="23">
        <v>1</v>
      </c>
      <c r="F57" s="21">
        <v>2</v>
      </c>
      <c r="G57" s="23">
        <v>0.25</v>
      </c>
      <c r="H57" s="21">
        <v>3</v>
      </c>
      <c r="I57" s="23">
        <v>0.375</v>
      </c>
      <c r="J57" s="21">
        <v>2</v>
      </c>
      <c r="K57" s="23">
        <v>0.25</v>
      </c>
      <c r="L57" s="21">
        <v>1</v>
      </c>
      <c r="M57" s="23">
        <v>0.125</v>
      </c>
      <c r="N57" s="24">
        <v>0.875</v>
      </c>
      <c r="O57" s="3">
        <v>0.625</v>
      </c>
      <c r="P57" s="4">
        <v>3.75</v>
      </c>
      <c r="Q57" s="5">
        <v>0.6</v>
      </c>
    </row>
    <row r="58" spans="1:17" ht="15.75" x14ac:dyDescent="0.25">
      <c r="A58" s="18">
        <v>42</v>
      </c>
      <c r="B58" s="20" t="s">
        <v>24</v>
      </c>
      <c r="C58" s="21">
        <v>10</v>
      </c>
      <c r="D58" s="22">
        <v>8</v>
      </c>
      <c r="E58" s="23">
        <v>0.8</v>
      </c>
      <c r="F58" s="21">
        <v>1</v>
      </c>
      <c r="G58" s="23">
        <v>0.13</v>
      </c>
      <c r="H58" s="21">
        <v>6</v>
      </c>
      <c r="I58" s="23">
        <v>75</v>
      </c>
      <c r="J58" s="21">
        <v>1</v>
      </c>
      <c r="K58" s="23">
        <v>0.125</v>
      </c>
      <c r="L58" s="21">
        <v>0</v>
      </c>
      <c r="M58" s="23">
        <v>0</v>
      </c>
      <c r="N58" s="24">
        <v>1</v>
      </c>
      <c r="O58" s="3">
        <v>0.875</v>
      </c>
      <c r="P58" s="4">
        <v>4</v>
      </c>
      <c r="Q58" s="5">
        <v>0.65</v>
      </c>
    </row>
    <row r="59" spans="1:17" ht="15.75" x14ac:dyDescent="0.25">
      <c r="A59" s="18">
        <v>43</v>
      </c>
      <c r="B59" s="20" t="s">
        <v>25</v>
      </c>
      <c r="C59" s="21">
        <v>3</v>
      </c>
      <c r="D59" s="22">
        <v>3</v>
      </c>
      <c r="E59" s="23">
        <v>1</v>
      </c>
      <c r="F59" s="21">
        <v>0</v>
      </c>
      <c r="G59" s="23">
        <v>0</v>
      </c>
      <c r="H59" s="21">
        <v>2</v>
      </c>
      <c r="I59" s="23">
        <v>0.66</v>
      </c>
      <c r="J59" s="21">
        <v>1</v>
      </c>
      <c r="K59" s="23">
        <v>0.33</v>
      </c>
      <c r="L59" s="21">
        <v>0</v>
      </c>
      <c r="M59" s="23">
        <v>0</v>
      </c>
      <c r="N59" s="24">
        <v>1</v>
      </c>
      <c r="O59" s="3">
        <v>0.67</v>
      </c>
      <c r="P59" s="4">
        <v>3.7</v>
      </c>
      <c r="Q59" s="5">
        <v>0.67</v>
      </c>
    </row>
    <row r="60" spans="1:17" ht="15.75" x14ac:dyDescent="0.25">
      <c r="A60" s="18">
        <v>44</v>
      </c>
      <c r="B60" s="20" t="s">
        <v>26</v>
      </c>
      <c r="C60" s="21">
        <v>5</v>
      </c>
      <c r="D60" s="22">
        <v>5</v>
      </c>
      <c r="E60" s="23">
        <v>1</v>
      </c>
      <c r="F60" s="21">
        <v>1</v>
      </c>
      <c r="G60" s="23">
        <v>0.2</v>
      </c>
      <c r="H60" s="21">
        <v>3</v>
      </c>
      <c r="I60" s="23">
        <v>0.6</v>
      </c>
      <c r="J60" s="21">
        <v>0</v>
      </c>
      <c r="K60" s="23">
        <v>0</v>
      </c>
      <c r="L60" s="21">
        <v>1</v>
      </c>
      <c r="M60" s="23">
        <v>0.2</v>
      </c>
      <c r="N60" s="24">
        <v>0.8</v>
      </c>
      <c r="O60" s="3">
        <v>0.8</v>
      </c>
      <c r="P60" s="4">
        <v>3.8</v>
      </c>
      <c r="Q60" s="5">
        <v>0.61599999999999999</v>
      </c>
    </row>
    <row r="61" spans="1:17" ht="15.75" x14ac:dyDescent="0.25">
      <c r="A61" s="18">
        <v>45</v>
      </c>
      <c r="B61" s="20" t="s">
        <v>27</v>
      </c>
      <c r="C61" s="21">
        <v>15</v>
      </c>
      <c r="D61" s="22">
        <v>14</v>
      </c>
      <c r="E61" s="23">
        <v>0.93</v>
      </c>
      <c r="F61" s="21">
        <v>2</v>
      </c>
      <c r="G61" s="23">
        <v>0.14000000000000001</v>
      </c>
      <c r="H61" s="21">
        <v>7</v>
      </c>
      <c r="I61" s="23">
        <v>0.5</v>
      </c>
      <c r="J61" s="21">
        <v>4</v>
      </c>
      <c r="K61" s="23">
        <v>0.28999999999999998</v>
      </c>
      <c r="L61" s="21">
        <v>1</v>
      </c>
      <c r="M61" s="23">
        <v>7.0000000000000007E-2</v>
      </c>
      <c r="N61" s="24">
        <v>0.93</v>
      </c>
      <c r="O61" s="3">
        <v>0.64</v>
      </c>
      <c r="P61" s="4">
        <v>3.7</v>
      </c>
      <c r="Q61" s="5">
        <v>0.56999999999999995</v>
      </c>
    </row>
    <row r="62" spans="1:17" ht="15.75" x14ac:dyDescent="0.25">
      <c r="A62" s="18">
        <v>46</v>
      </c>
      <c r="B62" s="20" t="s">
        <v>28</v>
      </c>
      <c r="C62" s="21">
        <v>25</v>
      </c>
      <c r="D62" s="22">
        <v>24</v>
      </c>
      <c r="E62" s="23">
        <v>0.96</v>
      </c>
      <c r="F62" s="21">
        <v>5</v>
      </c>
      <c r="G62" s="23">
        <v>0.20799999999999999</v>
      </c>
      <c r="H62" s="21">
        <v>9</v>
      </c>
      <c r="I62" s="23">
        <v>0.375</v>
      </c>
      <c r="J62" s="21">
        <v>9</v>
      </c>
      <c r="K62" s="23">
        <v>0.375</v>
      </c>
      <c r="L62" s="21">
        <v>1</v>
      </c>
      <c r="M62" s="23">
        <v>4.2000000000000003E-2</v>
      </c>
      <c r="N62" s="24">
        <v>0.95799999999999996</v>
      </c>
      <c r="O62" s="3">
        <v>0.58299999999999996</v>
      </c>
      <c r="P62" s="4">
        <v>3.75</v>
      </c>
      <c r="Q62" s="5">
        <v>0.58899999999999997</v>
      </c>
    </row>
    <row r="63" spans="1:17" ht="15.75" x14ac:dyDescent="0.25">
      <c r="A63" s="18">
        <v>47</v>
      </c>
      <c r="B63" s="20" t="s">
        <v>29</v>
      </c>
      <c r="C63" s="21">
        <v>26</v>
      </c>
      <c r="D63" s="22">
        <v>24</v>
      </c>
      <c r="E63" s="23">
        <v>0.92</v>
      </c>
      <c r="F63" s="21">
        <v>7</v>
      </c>
      <c r="G63" s="23">
        <v>0.28999999999999998</v>
      </c>
      <c r="H63" s="21">
        <v>10</v>
      </c>
      <c r="I63" s="23">
        <v>0.42</v>
      </c>
      <c r="J63" s="21">
        <v>6</v>
      </c>
      <c r="K63" s="23">
        <v>0.25</v>
      </c>
      <c r="L63" s="21">
        <v>1</v>
      </c>
      <c r="M63" s="23">
        <v>0.04</v>
      </c>
      <c r="N63" s="24">
        <v>0.96</v>
      </c>
      <c r="O63" s="3">
        <v>0.71</v>
      </c>
      <c r="P63" s="4">
        <v>4</v>
      </c>
      <c r="Q63" s="5">
        <v>0.65</v>
      </c>
    </row>
    <row r="64" spans="1:17" ht="15.75" x14ac:dyDescent="0.25">
      <c r="A64" s="18">
        <v>48</v>
      </c>
      <c r="B64" s="20" t="s">
        <v>30</v>
      </c>
      <c r="C64" s="21">
        <v>22</v>
      </c>
      <c r="D64" s="22">
        <v>17</v>
      </c>
      <c r="E64" s="23">
        <v>0.77300000000000002</v>
      </c>
      <c r="F64" s="21">
        <v>6</v>
      </c>
      <c r="G64" s="23">
        <v>0.35299999999999998</v>
      </c>
      <c r="H64" s="21">
        <v>5</v>
      </c>
      <c r="I64" s="23">
        <v>0.29399999999999998</v>
      </c>
      <c r="J64" s="21">
        <v>6</v>
      </c>
      <c r="K64" s="23">
        <v>0.35299999999999998</v>
      </c>
      <c r="L64" s="21">
        <v>0</v>
      </c>
      <c r="M64" s="23">
        <v>0</v>
      </c>
      <c r="N64" s="24">
        <v>1</v>
      </c>
      <c r="O64" s="3">
        <v>0.64700000000000002</v>
      </c>
      <c r="P64" s="4">
        <v>4</v>
      </c>
      <c r="Q64" s="5">
        <v>0.66800000000000004</v>
      </c>
    </row>
    <row r="65" spans="1:17" ht="15.75" x14ac:dyDescent="0.25">
      <c r="A65" s="18">
        <v>49</v>
      </c>
      <c r="B65" s="20" t="s">
        <v>31</v>
      </c>
      <c r="C65" s="21">
        <v>12</v>
      </c>
      <c r="D65" s="22">
        <v>11</v>
      </c>
      <c r="E65" s="23">
        <v>0.92</v>
      </c>
      <c r="F65" s="21">
        <v>2</v>
      </c>
      <c r="G65" s="23">
        <v>0.18</v>
      </c>
      <c r="H65" s="21">
        <v>5</v>
      </c>
      <c r="I65" s="23">
        <v>0.46</v>
      </c>
      <c r="J65" s="21">
        <v>2</v>
      </c>
      <c r="K65" s="23">
        <v>0.18</v>
      </c>
      <c r="L65" s="21">
        <v>2</v>
      </c>
      <c r="M65" s="23">
        <v>0.18</v>
      </c>
      <c r="N65" s="24">
        <v>0.81</v>
      </c>
      <c r="O65" s="3">
        <v>0.63</v>
      </c>
      <c r="P65" s="4">
        <v>3.6</v>
      </c>
      <c r="Q65" s="5">
        <v>0.57999999999999996</v>
      </c>
    </row>
    <row r="66" spans="1:17" ht="15.75" x14ac:dyDescent="0.25">
      <c r="A66" s="18">
        <v>50</v>
      </c>
      <c r="B66" s="20" t="s">
        <v>32</v>
      </c>
      <c r="C66" s="21">
        <v>63</v>
      </c>
      <c r="D66" s="22">
        <v>56</v>
      </c>
      <c r="E66" s="23">
        <v>0.89</v>
      </c>
      <c r="F66" s="21">
        <v>13</v>
      </c>
      <c r="G66" s="23">
        <v>0.23</v>
      </c>
      <c r="H66" s="21">
        <v>29</v>
      </c>
      <c r="I66" s="23">
        <v>0.52</v>
      </c>
      <c r="J66" s="21">
        <v>11</v>
      </c>
      <c r="K66" s="23">
        <v>0.2</v>
      </c>
      <c r="L66" s="21">
        <v>3</v>
      </c>
      <c r="M66" s="23">
        <v>0.05</v>
      </c>
      <c r="N66" s="24">
        <v>0.95</v>
      </c>
      <c r="O66" s="3">
        <v>0.75</v>
      </c>
      <c r="P66" s="4">
        <v>3.9</v>
      </c>
      <c r="Q66" s="5">
        <v>0.64</v>
      </c>
    </row>
    <row r="67" spans="1:17" ht="15.75" x14ac:dyDescent="0.25">
      <c r="A67" s="18">
        <v>51</v>
      </c>
      <c r="B67" s="20" t="s">
        <v>33</v>
      </c>
      <c r="C67" s="21">
        <v>26</v>
      </c>
      <c r="D67" s="22">
        <v>21</v>
      </c>
      <c r="E67" s="23">
        <v>0.81</v>
      </c>
      <c r="F67" s="21">
        <v>1</v>
      </c>
      <c r="G67" s="23">
        <v>4.8000000000000001E-2</v>
      </c>
      <c r="H67" s="21">
        <v>15</v>
      </c>
      <c r="I67" s="23">
        <v>0.71399999999999997</v>
      </c>
      <c r="J67" s="21">
        <v>3</v>
      </c>
      <c r="K67" s="23">
        <v>0.14299999999999999</v>
      </c>
      <c r="L67" s="21">
        <v>2</v>
      </c>
      <c r="M67" s="23">
        <v>9.5000000000000001E-2</v>
      </c>
      <c r="N67" s="24">
        <v>0.90480000000000005</v>
      </c>
      <c r="O67" s="3">
        <v>0.76190000000000002</v>
      </c>
      <c r="P67" s="4">
        <v>3.71</v>
      </c>
      <c r="Q67" s="5">
        <v>0.57140000000000002</v>
      </c>
    </row>
    <row r="68" spans="1:17" ht="15.75" x14ac:dyDescent="0.25">
      <c r="A68" s="18">
        <v>52</v>
      </c>
      <c r="B68" s="20" t="s">
        <v>34</v>
      </c>
      <c r="C68" s="21">
        <v>50</v>
      </c>
      <c r="D68" s="22">
        <v>45</v>
      </c>
      <c r="E68" s="23">
        <v>0.90100000000000002</v>
      </c>
      <c r="F68" s="21">
        <v>11</v>
      </c>
      <c r="G68" s="23">
        <v>0.24</v>
      </c>
      <c r="H68" s="21">
        <v>26</v>
      </c>
      <c r="I68" s="23">
        <v>0.57999999999999996</v>
      </c>
      <c r="J68" s="21">
        <v>8</v>
      </c>
      <c r="K68" s="23">
        <v>0.18</v>
      </c>
      <c r="L68" s="21">
        <v>0</v>
      </c>
      <c r="M68" s="23">
        <v>0</v>
      </c>
      <c r="N68" s="24">
        <v>1</v>
      </c>
      <c r="O68" s="3">
        <v>0.82</v>
      </c>
      <c r="P68" s="4">
        <v>4.0999999999999996</v>
      </c>
      <c r="Q68" s="5">
        <v>0.67800000000000005</v>
      </c>
    </row>
    <row r="69" spans="1:17" ht="15.75" x14ac:dyDescent="0.25">
      <c r="A69" s="18">
        <v>53</v>
      </c>
      <c r="B69" s="20" t="s">
        <v>35</v>
      </c>
      <c r="C69" s="21">
        <v>12</v>
      </c>
      <c r="D69" s="22">
        <v>10</v>
      </c>
      <c r="E69" s="23">
        <v>0.83</v>
      </c>
      <c r="F69" s="21">
        <v>0</v>
      </c>
      <c r="G69" s="23">
        <v>0</v>
      </c>
      <c r="H69" s="21">
        <v>4</v>
      </c>
      <c r="I69" s="23">
        <v>0.4</v>
      </c>
      <c r="J69" s="21">
        <v>5</v>
      </c>
      <c r="K69" s="23">
        <v>0.5</v>
      </c>
      <c r="L69" s="21">
        <v>1</v>
      </c>
      <c r="M69" s="23">
        <v>0.1</v>
      </c>
      <c r="N69" s="24">
        <v>0.9</v>
      </c>
      <c r="O69" s="3">
        <v>0.4</v>
      </c>
      <c r="P69" s="4">
        <v>3.3</v>
      </c>
      <c r="Q69" s="5">
        <v>0.46</v>
      </c>
    </row>
    <row r="70" spans="1:17" ht="15.75" x14ac:dyDescent="0.25">
      <c r="A70" s="18">
        <v>54</v>
      </c>
      <c r="B70" s="20" t="s">
        <v>36</v>
      </c>
      <c r="C70" s="21">
        <v>38</v>
      </c>
      <c r="D70" s="22">
        <v>36</v>
      </c>
      <c r="E70" s="23">
        <v>0.95</v>
      </c>
      <c r="F70" s="21">
        <v>8</v>
      </c>
      <c r="G70" s="23">
        <v>0.22</v>
      </c>
      <c r="H70" s="21">
        <v>16</v>
      </c>
      <c r="I70" s="23">
        <v>0.44</v>
      </c>
      <c r="J70" s="21">
        <v>11</v>
      </c>
      <c r="K70" s="23">
        <v>0.31</v>
      </c>
      <c r="L70" s="21">
        <v>1</v>
      </c>
      <c r="M70" s="23">
        <v>0.03</v>
      </c>
      <c r="N70" s="24">
        <v>0.97</v>
      </c>
      <c r="O70" s="3">
        <v>0.67</v>
      </c>
      <c r="P70" s="4">
        <v>3.9</v>
      </c>
      <c r="Q70" s="5">
        <v>0.62</v>
      </c>
    </row>
    <row r="71" spans="1:17" ht="15.75" x14ac:dyDescent="0.25">
      <c r="A71" s="18">
        <v>55</v>
      </c>
      <c r="B71" s="20" t="s">
        <v>37</v>
      </c>
      <c r="C71" s="21">
        <v>24</v>
      </c>
      <c r="D71" s="22">
        <v>23</v>
      </c>
      <c r="E71" s="23">
        <v>0.96</v>
      </c>
      <c r="F71" s="21">
        <v>4</v>
      </c>
      <c r="G71" s="23">
        <v>0.17299999999999999</v>
      </c>
      <c r="H71" s="21">
        <v>10</v>
      </c>
      <c r="I71" s="23">
        <v>0.434</v>
      </c>
      <c r="J71" s="21">
        <v>8</v>
      </c>
      <c r="K71" s="23">
        <v>0.34699999999999998</v>
      </c>
      <c r="L71" s="21">
        <v>1</v>
      </c>
      <c r="M71" s="23">
        <v>4.5999999999999999E-2</v>
      </c>
      <c r="N71" s="24">
        <v>0.95399999999999996</v>
      </c>
      <c r="O71" s="3">
        <v>0.6</v>
      </c>
      <c r="P71" s="4">
        <v>3.7</v>
      </c>
      <c r="Q71" s="5">
        <v>0.57999999999999996</v>
      </c>
    </row>
    <row r="72" spans="1:17" ht="15.75" x14ac:dyDescent="0.25">
      <c r="A72" s="18">
        <v>56</v>
      </c>
      <c r="B72" s="20" t="s">
        <v>38</v>
      </c>
      <c r="C72" s="21">
        <v>14</v>
      </c>
      <c r="D72" s="22">
        <v>13</v>
      </c>
      <c r="E72" s="23">
        <v>0.92400000000000004</v>
      </c>
      <c r="F72" s="21">
        <v>3</v>
      </c>
      <c r="G72" s="23">
        <v>0.23</v>
      </c>
      <c r="H72" s="21">
        <v>4</v>
      </c>
      <c r="I72" s="23">
        <v>0.31</v>
      </c>
      <c r="J72" s="21">
        <v>5</v>
      </c>
      <c r="K72" s="23">
        <v>0.38400000000000001</v>
      </c>
      <c r="L72" s="21">
        <v>1</v>
      </c>
      <c r="M72" s="23">
        <v>7.5999999999999998E-2</v>
      </c>
      <c r="N72" s="24">
        <v>0.92300000000000004</v>
      </c>
      <c r="O72" s="3">
        <v>0.53900000000000003</v>
      </c>
      <c r="P72" s="4">
        <v>3.6</v>
      </c>
      <c r="Q72" s="5">
        <v>0.57899999999999996</v>
      </c>
    </row>
    <row r="73" spans="1:17" ht="15.75" x14ac:dyDescent="0.25">
      <c r="A73" s="18">
        <v>57</v>
      </c>
      <c r="B73" s="20" t="s">
        <v>39</v>
      </c>
      <c r="C73" s="21"/>
      <c r="D73" s="22"/>
      <c r="E73" s="23"/>
      <c r="F73" s="21"/>
      <c r="G73" s="23"/>
      <c r="H73" s="21"/>
      <c r="I73" s="23"/>
      <c r="J73" s="21"/>
      <c r="K73" s="23"/>
      <c r="L73" s="21"/>
      <c r="M73" s="23"/>
      <c r="N73" s="24"/>
      <c r="O73" s="3"/>
      <c r="P73" s="4"/>
      <c r="Q73" s="5"/>
    </row>
    <row r="74" spans="1:17" ht="16.5" thickBot="1" x14ac:dyDescent="0.3">
      <c r="A74" s="18">
        <v>58</v>
      </c>
      <c r="B74" s="25" t="s">
        <v>40</v>
      </c>
      <c r="C74" s="26">
        <v>20</v>
      </c>
      <c r="D74" s="27">
        <v>17</v>
      </c>
      <c r="E74" s="28">
        <v>0.85</v>
      </c>
      <c r="F74" s="26">
        <v>1</v>
      </c>
      <c r="G74" s="28">
        <v>0.06</v>
      </c>
      <c r="H74" s="26">
        <v>11</v>
      </c>
      <c r="I74" s="28">
        <v>0.65</v>
      </c>
      <c r="J74" s="26">
        <v>4</v>
      </c>
      <c r="K74" s="28">
        <v>0.23</v>
      </c>
      <c r="L74" s="26">
        <v>1</v>
      </c>
      <c r="M74" s="28">
        <v>0.06</v>
      </c>
      <c r="N74" s="29">
        <v>0.94</v>
      </c>
      <c r="O74" s="9">
        <v>0.71</v>
      </c>
      <c r="P74" s="10">
        <v>3.7</v>
      </c>
      <c r="Q74" s="11">
        <v>0.56000000000000005</v>
      </c>
    </row>
    <row r="75" spans="1:17" ht="16.5" thickBot="1" x14ac:dyDescent="0.3">
      <c r="A75" s="18">
        <v>59</v>
      </c>
      <c r="B75" s="98" t="s">
        <v>9</v>
      </c>
      <c r="C75" s="99">
        <v>583</v>
      </c>
      <c r="D75" s="116">
        <v>529</v>
      </c>
      <c r="E75" s="117">
        <v>0.91</v>
      </c>
      <c r="F75" s="99">
        <v>114</v>
      </c>
      <c r="G75" s="124">
        <v>0.216</v>
      </c>
      <c r="H75" s="99">
        <v>246</v>
      </c>
      <c r="I75" s="124">
        <v>0.46500000000000002</v>
      </c>
      <c r="J75" s="99">
        <v>142</v>
      </c>
      <c r="K75" s="124">
        <v>0.26800000000000002</v>
      </c>
      <c r="L75" s="99">
        <f>SUM(L49:L74)</f>
        <v>27</v>
      </c>
      <c r="M75" s="118">
        <v>5.1400000000000001E-2</v>
      </c>
      <c r="N75" s="113">
        <v>0.95</v>
      </c>
      <c r="O75" s="113">
        <v>0.68</v>
      </c>
      <c r="P75" s="114">
        <v>3.8</v>
      </c>
      <c r="Q75" s="115">
        <v>0.62</v>
      </c>
    </row>
    <row r="76" spans="1:17" ht="15.75" x14ac:dyDescent="0.25">
      <c r="A76" s="46"/>
      <c r="B76" s="37" t="s">
        <v>42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19"/>
      <c r="P76" s="19"/>
      <c r="Q76" s="19"/>
    </row>
    <row r="77" spans="1:17" ht="31.5" x14ac:dyDescent="0.25">
      <c r="A77" s="18"/>
      <c r="B77" s="35" t="s">
        <v>116</v>
      </c>
      <c r="C77" s="21">
        <v>103</v>
      </c>
      <c r="D77" s="22">
        <v>102</v>
      </c>
      <c r="E77" s="23">
        <v>0.99</v>
      </c>
      <c r="F77" s="21">
        <v>28</v>
      </c>
      <c r="G77" s="23">
        <v>0.27</v>
      </c>
      <c r="H77" s="21">
        <v>50</v>
      </c>
      <c r="I77" s="23">
        <v>0.49</v>
      </c>
      <c r="J77" s="21">
        <v>23</v>
      </c>
      <c r="K77" s="23">
        <v>0.23</v>
      </c>
      <c r="L77" s="21">
        <v>1</v>
      </c>
      <c r="M77" s="2">
        <v>0.01</v>
      </c>
      <c r="N77" s="24">
        <v>0.99</v>
      </c>
      <c r="O77" s="3">
        <v>0.76</v>
      </c>
      <c r="P77" s="4">
        <v>4</v>
      </c>
      <c r="Q77" s="5">
        <v>0.67</v>
      </c>
    </row>
    <row r="78" spans="1:17" ht="15.75" x14ac:dyDescent="0.25">
      <c r="A78" s="18">
        <v>60</v>
      </c>
      <c r="B78" s="35" t="s">
        <v>117</v>
      </c>
      <c r="C78" s="21">
        <v>19</v>
      </c>
      <c r="D78" s="22">
        <v>19</v>
      </c>
      <c r="E78" s="23">
        <v>1</v>
      </c>
      <c r="F78" s="21">
        <v>5</v>
      </c>
      <c r="G78" s="23">
        <v>0.26</v>
      </c>
      <c r="H78" s="21">
        <v>8</v>
      </c>
      <c r="I78" s="23">
        <v>0.43</v>
      </c>
      <c r="J78" s="21">
        <v>5</v>
      </c>
      <c r="K78" s="23">
        <v>0.26</v>
      </c>
      <c r="L78" s="21">
        <v>1</v>
      </c>
      <c r="M78" s="23">
        <v>0.05</v>
      </c>
      <c r="N78" s="24">
        <v>0.95</v>
      </c>
      <c r="O78" s="3">
        <v>0.68</v>
      </c>
      <c r="P78" s="4">
        <v>3.9</v>
      </c>
      <c r="Q78" s="5">
        <v>0.63</v>
      </c>
    </row>
    <row r="79" spans="1:17" ht="31.5" x14ac:dyDescent="0.25">
      <c r="A79" s="18">
        <v>61</v>
      </c>
      <c r="B79" s="35" t="s">
        <v>118</v>
      </c>
      <c r="C79" s="21">
        <v>12</v>
      </c>
      <c r="D79" s="22">
        <v>11</v>
      </c>
      <c r="E79" s="23">
        <v>0.92</v>
      </c>
      <c r="F79" s="21">
        <v>2</v>
      </c>
      <c r="G79" s="23">
        <v>0.18</v>
      </c>
      <c r="H79" s="21">
        <v>8</v>
      </c>
      <c r="I79" s="23">
        <v>0.73</v>
      </c>
      <c r="J79" s="21">
        <v>1</v>
      </c>
      <c r="K79" s="23">
        <v>0.09</v>
      </c>
      <c r="L79" s="21">
        <v>0</v>
      </c>
      <c r="M79" s="23">
        <v>0</v>
      </c>
      <c r="N79" s="24">
        <v>1</v>
      </c>
      <c r="O79" s="3">
        <v>0.91</v>
      </c>
      <c r="P79" s="4">
        <v>4.09</v>
      </c>
      <c r="Q79" s="5">
        <v>0.67</v>
      </c>
    </row>
    <row r="80" spans="1:17" ht="31.5" x14ac:dyDescent="0.25">
      <c r="A80" s="18">
        <v>62</v>
      </c>
      <c r="B80" s="35" t="s">
        <v>119</v>
      </c>
      <c r="C80" s="21">
        <v>15</v>
      </c>
      <c r="D80" s="22">
        <v>15</v>
      </c>
      <c r="E80" s="23">
        <v>1</v>
      </c>
      <c r="F80" s="21">
        <v>3</v>
      </c>
      <c r="G80" s="23">
        <v>0.2</v>
      </c>
      <c r="H80" s="21">
        <v>6</v>
      </c>
      <c r="I80" s="23">
        <v>0.4</v>
      </c>
      <c r="J80" s="21">
        <v>3</v>
      </c>
      <c r="K80" s="23">
        <v>0.2</v>
      </c>
      <c r="L80" s="21">
        <v>3</v>
      </c>
      <c r="M80" s="23">
        <v>0.2</v>
      </c>
      <c r="N80" s="24">
        <v>0.8</v>
      </c>
      <c r="O80" s="3">
        <v>0.6</v>
      </c>
      <c r="P80" s="4">
        <v>3.6</v>
      </c>
      <c r="Q80" s="5">
        <v>0.56000000000000005</v>
      </c>
    </row>
    <row r="81" spans="1:17" ht="37.9" customHeight="1" x14ac:dyDescent="0.25">
      <c r="A81" s="18">
        <v>63</v>
      </c>
      <c r="B81" s="35" t="s">
        <v>120</v>
      </c>
      <c r="C81" s="21">
        <v>10</v>
      </c>
      <c r="D81" s="22">
        <v>10</v>
      </c>
      <c r="E81" s="23">
        <v>1</v>
      </c>
      <c r="F81" s="21">
        <v>3</v>
      </c>
      <c r="G81" s="23">
        <v>0.3</v>
      </c>
      <c r="H81" s="21">
        <v>4</v>
      </c>
      <c r="I81" s="23">
        <v>0.4</v>
      </c>
      <c r="J81" s="21">
        <v>3</v>
      </c>
      <c r="K81" s="23">
        <v>0.3</v>
      </c>
      <c r="L81" s="21">
        <v>0</v>
      </c>
      <c r="M81" s="23">
        <v>0</v>
      </c>
      <c r="N81" s="24">
        <v>1</v>
      </c>
      <c r="O81" s="3">
        <v>0.7</v>
      </c>
      <c r="P81" s="4">
        <v>4</v>
      </c>
      <c r="Q81" s="5">
        <v>0.66</v>
      </c>
    </row>
    <row r="82" spans="1:17" ht="37.15" customHeight="1" x14ac:dyDescent="0.25">
      <c r="A82" s="18">
        <v>64</v>
      </c>
      <c r="B82" s="35" t="s">
        <v>121</v>
      </c>
      <c r="C82" s="21">
        <v>3</v>
      </c>
      <c r="D82" s="22">
        <v>3</v>
      </c>
      <c r="E82" s="23">
        <v>1</v>
      </c>
      <c r="F82" s="21">
        <v>0</v>
      </c>
      <c r="G82" s="23">
        <v>0</v>
      </c>
      <c r="H82" s="21">
        <v>2</v>
      </c>
      <c r="I82" s="23">
        <v>0.67</v>
      </c>
      <c r="J82" s="21">
        <v>1</v>
      </c>
      <c r="K82" s="23">
        <v>0.33</v>
      </c>
      <c r="L82" s="21">
        <v>0</v>
      </c>
      <c r="M82" s="23">
        <v>0</v>
      </c>
      <c r="N82" s="24">
        <v>1</v>
      </c>
      <c r="O82" s="3">
        <v>0.67</v>
      </c>
      <c r="P82" s="4">
        <v>3.6</v>
      </c>
      <c r="Q82" s="5">
        <v>0.55000000000000004</v>
      </c>
    </row>
    <row r="83" spans="1:17" ht="31.5" x14ac:dyDescent="0.25">
      <c r="A83" s="18">
        <v>65</v>
      </c>
      <c r="B83" s="40" t="s">
        <v>124</v>
      </c>
      <c r="C83" s="21">
        <v>3</v>
      </c>
      <c r="D83" s="22">
        <v>2</v>
      </c>
      <c r="E83" s="23">
        <v>1</v>
      </c>
      <c r="F83" s="21">
        <v>0</v>
      </c>
      <c r="G83" s="23" t="s">
        <v>135</v>
      </c>
      <c r="H83" s="21">
        <v>1</v>
      </c>
      <c r="I83" s="23">
        <v>0.5</v>
      </c>
      <c r="J83" s="21">
        <v>1</v>
      </c>
      <c r="K83" s="23">
        <v>0.5</v>
      </c>
      <c r="L83" s="21">
        <v>0</v>
      </c>
      <c r="M83" s="23">
        <v>0</v>
      </c>
      <c r="N83" s="24">
        <v>1</v>
      </c>
      <c r="O83" s="3">
        <v>0.5</v>
      </c>
      <c r="P83" s="4">
        <v>3.5</v>
      </c>
      <c r="Q83" s="5">
        <v>0.5</v>
      </c>
    </row>
    <row r="84" spans="1:17" ht="31.5" x14ac:dyDescent="0.25">
      <c r="A84" s="18">
        <v>66</v>
      </c>
      <c r="B84" s="35" t="s">
        <v>122</v>
      </c>
      <c r="C84" s="21">
        <v>8</v>
      </c>
      <c r="D84" s="22">
        <v>8</v>
      </c>
      <c r="E84" s="23">
        <v>1</v>
      </c>
      <c r="F84" s="21">
        <v>2</v>
      </c>
      <c r="G84" s="23">
        <v>0.25</v>
      </c>
      <c r="H84" s="21">
        <v>2</v>
      </c>
      <c r="I84" s="23">
        <v>0.25</v>
      </c>
      <c r="J84" s="21">
        <v>3</v>
      </c>
      <c r="K84" s="23">
        <v>0.375</v>
      </c>
      <c r="L84" s="21">
        <v>1</v>
      </c>
      <c r="M84" s="23">
        <v>0.125</v>
      </c>
      <c r="N84" s="24">
        <v>0.87</v>
      </c>
      <c r="O84" s="3">
        <v>0.5</v>
      </c>
      <c r="P84" s="4">
        <v>3.6</v>
      </c>
      <c r="Q84" s="5">
        <v>0.56000000000000005</v>
      </c>
    </row>
    <row r="85" spans="1:17" ht="31.5" x14ac:dyDescent="0.25">
      <c r="A85" s="18">
        <v>67</v>
      </c>
      <c r="B85" s="36" t="s">
        <v>134</v>
      </c>
      <c r="C85" s="26">
        <v>3</v>
      </c>
      <c r="D85" s="27">
        <v>3</v>
      </c>
      <c r="E85" s="28">
        <v>1</v>
      </c>
      <c r="F85" s="26">
        <v>1</v>
      </c>
      <c r="G85" s="28">
        <v>0.34</v>
      </c>
      <c r="H85" s="26">
        <v>1</v>
      </c>
      <c r="I85" s="28">
        <v>0.33</v>
      </c>
      <c r="J85" s="26">
        <v>1</v>
      </c>
      <c r="K85" s="28">
        <v>0.33</v>
      </c>
      <c r="L85" s="26">
        <v>0</v>
      </c>
      <c r="M85" s="28">
        <v>0</v>
      </c>
      <c r="N85" s="29">
        <v>1</v>
      </c>
      <c r="O85" s="9">
        <v>0.64</v>
      </c>
      <c r="P85" s="10">
        <v>4</v>
      </c>
      <c r="Q85" s="11">
        <v>0.67</v>
      </c>
    </row>
    <row r="86" spans="1:17" ht="32.25" thickBot="1" x14ac:dyDescent="0.3">
      <c r="A86" s="18">
        <v>68</v>
      </c>
      <c r="B86" s="36" t="s">
        <v>123</v>
      </c>
      <c r="C86" s="26">
        <v>9</v>
      </c>
      <c r="D86" s="27">
        <v>9</v>
      </c>
      <c r="E86" s="28">
        <v>1</v>
      </c>
      <c r="F86" s="26">
        <v>2</v>
      </c>
      <c r="G86" s="28">
        <v>0.22</v>
      </c>
      <c r="H86" s="26">
        <v>4</v>
      </c>
      <c r="I86" s="28">
        <v>0.45</v>
      </c>
      <c r="J86" s="26">
        <v>2</v>
      </c>
      <c r="K86" s="28">
        <v>0.22</v>
      </c>
      <c r="L86" s="26">
        <v>1</v>
      </c>
      <c r="M86" s="28">
        <v>0.11</v>
      </c>
      <c r="N86" s="29">
        <v>0.89</v>
      </c>
      <c r="O86" s="9">
        <v>0.67</v>
      </c>
      <c r="P86" s="10">
        <v>3.7</v>
      </c>
      <c r="Q86" s="11">
        <v>0.6</v>
      </c>
    </row>
    <row r="87" spans="1:17" ht="31.15" customHeight="1" thickBot="1" x14ac:dyDescent="0.3">
      <c r="A87" s="18">
        <v>69</v>
      </c>
      <c r="B87" s="102" t="s">
        <v>9</v>
      </c>
      <c r="C87" s="76">
        <v>185</v>
      </c>
      <c r="D87" s="76">
        <v>182</v>
      </c>
      <c r="E87" s="77">
        <v>0.98</v>
      </c>
      <c r="F87" s="76">
        <v>46</v>
      </c>
      <c r="G87" s="109">
        <v>0.25</v>
      </c>
      <c r="H87" s="76">
        <v>86</v>
      </c>
      <c r="I87" s="109">
        <v>0.47</v>
      </c>
      <c r="J87" s="76">
        <v>43</v>
      </c>
      <c r="K87" s="109">
        <v>0.24</v>
      </c>
      <c r="L87" s="76">
        <v>7</v>
      </c>
      <c r="M87" s="109">
        <v>0.04</v>
      </c>
      <c r="N87" s="113">
        <v>0.96</v>
      </c>
      <c r="O87" s="113">
        <v>0.72</v>
      </c>
      <c r="P87" s="114">
        <v>3.9</v>
      </c>
      <c r="Q87" s="115">
        <v>0.64</v>
      </c>
    </row>
    <row r="88" spans="1:17" ht="16.5" thickBot="1" x14ac:dyDescent="0.3">
      <c r="A88" s="18">
        <v>70</v>
      </c>
      <c r="B88" s="60" t="s">
        <v>52</v>
      </c>
      <c r="C88" s="30"/>
      <c r="D88" s="30"/>
      <c r="E88" s="31"/>
      <c r="F88" s="30"/>
      <c r="G88" s="32"/>
      <c r="H88" s="30"/>
      <c r="I88" s="32"/>
      <c r="J88" s="30"/>
      <c r="K88" s="32"/>
      <c r="L88" s="30"/>
      <c r="M88" s="32"/>
      <c r="N88" s="33"/>
      <c r="O88" s="14"/>
      <c r="P88" s="15"/>
      <c r="Q88" s="16"/>
    </row>
    <row r="89" spans="1:17" ht="15.75" x14ac:dyDescent="0.25">
      <c r="A89" s="18">
        <v>71</v>
      </c>
      <c r="B89" s="20" t="s">
        <v>43</v>
      </c>
      <c r="C89" s="21">
        <v>35</v>
      </c>
      <c r="D89" s="22">
        <v>30</v>
      </c>
      <c r="E89" s="23">
        <v>0.86</v>
      </c>
      <c r="F89" s="21">
        <v>10</v>
      </c>
      <c r="G89" s="23">
        <v>0.33300000000000002</v>
      </c>
      <c r="H89" s="21">
        <v>14</v>
      </c>
      <c r="I89" s="23">
        <v>0.46700000000000003</v>
      </c>
      <c r="J89" s="21">
        <v>5</v>
      </c>
      <c r="K89" s="23">
        <v>0.16700000000000001</v>
      </c>
      <c r="L89" s="21">
        <v>1</v>
      </c>
      <c r="M89" s="23">
        <v>3.3000000000000002E-2</v>
      </c>
      <c r="N89" s="24">
        <v>0.96699999999999997</v>
      </c>
      <c r="O89" s="3">
        <v>0.8</v>
      </c>
      <c r="P89" s="4">
        <v>4.0999999999999996</v>
      </c>
      <c r="Q89" s="5">
        <v>0.69699999999999995</v>
      </c>
    </row>
    <row r="90" spans="1:17" ht="15.75" x14ac:dyDescent="0.25">
      <c r="A90" s="18">
        <v>72</v>
      </c>
      <c r="B90" s="20" t="s">
        <v>44</v>
      </c>
      <c r="C90" s="21">
        <v>57</v>
      </c>
      <c r="D90" s="22">
        <v>46</v>
      </c>
      <c r="E90" s="23">
        <v>0.80700000000000005</v>
      </c>
      <c r="F90" s="21">
        <v>11</v>
      </c>
      <c r="G90" s="23">
        <v>0.23899999999999999</v>
      </c>
      <c r="H90" s="21">
        <v>19</v>
      </c>
      <c r="I90" s="23">
        <v>0.41299999999999998</v>
      </c>
      <c r="J90" s="21">
        <v>11</v>
      </c>
      <c r="K90" s="23">
        <v>0.23899999999999999</v>
      </c>
      <c r="L90" s="21">
        <v>5</v>
      </c>
      <c r="M90" s="23">
        <v>0.108</v>
      </c>
      <c r="N90" s="24">
        <v>0.89100000000000001</v>
      </c>
      <c r="O90" s="3">
        <v>0.65200000000000002</v>
      </c>
      <c r="P90" s="4">
        <v>3.7</v>
      </c>
      <c r="Q90" s="5">
        <v>0.60899999999999999</v>
      </c>
    </row>
    <row r="91" spans="1:17" ht="15.75" x14ac:dyDescent="0.25">
      <c r="A91" s="18">
        <v>73</v>
      </c>
      <c r="B91" s="20" t="s">
        <v>45</v>
      </c>
      <c r="C91" s="21"/>
      <c r="D91" s="22"/>
      <c r="E91" s="23"/>
      <c r="F91" s="21"/>
      <c r="G91" s="23"/>
      <c r="H91" s="21"/>
      <c r="I91" s="23"/>
      <c r="J91" s="21"/>
      <c r="K91" s="23"/>
      <c r="L91" s="21"/>
      <c r="M91" s="23"/>
      <c r="N91" s="24"/>
      <c r="O91" s="3"/>
      <c r="P91" s="4"/>
      <c r="Q91" s="5"/>
    </row>
    <row r="92" spans="1:17" ht="15.75" x14ac:dyDescent="0.25">
      <c r="A92" s="18">
        <v>74</v>
      </c>
      <c r="B92" s="20" t="s">
        <v>46</v>
      </c>
      <c r="C92" s="21">
        <v>58</v>
      </c>
      <c r="D92" s="22">
        <v>52</v>
      </c>
      <c r="E92" s="23">
        <v>0.89600000000000002</v>
      </c>
      <c r="F92" s="21">
        <v>18</v>
      </c>
      <c r="G92" s="23">
        <v>0.34599999999999997</v>
      </c>
      <c r="H92" s="21">
        <v>25</v>
      </c>
      <c r="I92" s="23">
        <v>0.48</v>
      </c>
      <c r="J92" s="21">
        <v>8</v>
      </c>
      <c r="K92" s="23">
        <v>0.153</v>
      </c>
      <c r="L92" s="21">
        <v>1</v>
      </c>
      <c r="M92" s="23">
        <v>1.9E-2</v>
      </c>
      <c r="N92" s="24">
        <v>0.98</v>
      </c>
      <c r="O92" s="3">
        <v>0.82599999999999996</v>
      </c>
      <c r="P92" s="4">
        <v>4.0999999999999996</v>
      </c>
      <c r="Q92" s="5">
        <v>0.71199999999999997</v>
      </c>
    </row>
    <row r="93" spans="1:17" ht="15.75" x14ac:dyDescent="0.25">
      <c r="A93" s="18">
        <v>75</v>
      </c>
      <c r="B93" s="20" t="s">
        <v>47</v>
      </c>
      <c r="C93" s="21">
        <v>28</v>
      </c>
      <c r="D93" s="22">
        <v>27</v>
      </c>
      <c r="E93" s="23">
        <v>0.96399999999999997</v>
      </c>
      <c r="F93" s="21">
        <v>10</v>
      </c>
      <c r="G93" s="23">
        <v>0.37</v>
      </c>
      <c r="H93" s="21">
        <v>13</v>
      </c>
      <c r="I93" s="23">
        <v>0.48099999999999998</v>
      </c>
      <c r="J93" s="21">
        <v>4</v>
      </c>
      <c r="K93" s="23">
        <v>0.14799999999999999</v>
      </c>
      <c r="L93" s="21">
        <v>0</v>
      </c>
      <c r="M93" s="23">
        <v>0</v>
      </c>
      <c r="N93" s="24">
        <v>1</v>
      </c>
      <c r="O93" s="3">
        <v>0.85199999999999998</v>
      </c>
      <c r="P93" s="4">
        <v>4.2</v>
      </c>
      <c r="Q93" s="5">
        <v>0.73199999999999998</v>
      </c>
    </row>
    <row r="94" spans="1:17" ht="15.75" x14ac:dyDescent="0.25">
      <c r="A94" s="46"/>
      <c r="B94" s="20" t="s">
        <v>48</v>
      </c>
      <c r="C94" s="21">
        <v>26</v>
      </c>
      <c r="D94" s="22">
        <v>24</v>
      </c>
      <c r="E94" s="23">
        <v>0.92300000000000004</v>
      </c>
      <c r="F94" s="21">
        <v>11</v>
      </c>
      <c r="G94" s="23">
        <v>0.45800000000000002</v>
      </c>
      <c r="H94" s="21">
        <v>9</v>
      </c>
      <c r="I94" s="23">
        <v>0.375</v>
      </c>
      <c r="J94" s="21">
        <v>1</v>
      </c>
      <c r="K94" s="23">
        <v>4.2000000000000003E-2</v>
      </c>
      <c r="L94" s="21">
        <v>3</v>
      </c>
      <c r="M94" s="23">
        <v>0.125</v>
      </c>
      <c r="N94" s="24">
        <v>0.875</v>
      </c>
      <c r="O94" s="3">
        <v>0.83299999999999996</v>
      </c>
      <c r="P94" s="4">
        <v>4.2</v>
      </c>
      <c r="Q94" s="5">
        <v>0.73299999999999998</v>
      </c>
    </row>
    <row r="95" spans="1:17" ht="15.75" x14ac:dyDescent="0.25">
      <c r="A95" s="18"/>
      <c r="B95" s="20" t="s">
        <v>140</v>
      </c>
      <c r="C95" s="21">
        <v>6</v>
      </c>
      <c r="D95" s="22">
        <v>5</v>
      </c>
      <c r="E95" s="23">
        <v>0.83</v>
      </c>
      <c r="F95" s="21">
        <v>2</v>
      </c>
      <c r="G95" s="23">
        <v>0.4</v>
      </c>
      <c r="H95" s="21">
        <v>2</v>
      </c>
      <c r="I95" s="23">
        <v>0.4</v>
      </c>
      <c r="J95" s="21">
        <v>1</v>
      </c>
      <c r="K95" s="23">
        <v>0.2</v>
      </c>
      <c r="L95" s="21">
        <v>0</v>
      </c>
      <c r="M95" s="23">
        <v>0</v>
      </c>
      <c r="N95" s="24">
        <v>1</v>
      </c>
      <c r="O95" s="3">
        <v>0.8</v>
      </c>
      <c r="P95" s="4">
        <v>4</v>
      </c>
      <c r="Q95" s="5">
        <v>0.8</v>
      </c>
    </row>
    <row r="96" spans="1:17" ht="15.75" x14ac:dyDescent="0.25">
      <c r="A96" s="18">
        <v>75</v>
      </c>
      <c r="B96" s="20" t="s">
        <v>49</v>
      </c>
      <c r="C96" s="21">
        <v>6</v>
      </c>
      <c r="D96" s="22">
        <v>6</v>
      </c>
      <c r="E96" s="23">
        <v>1</v>
      </c>
      <c r="F96" s="21">
        <v>1</v>
      </c>
      <c r="G96" s="23">
        <v>0.16700000000000001</v>
      </c>
      <c r="H96" s="21">
        <v>4</v>
      </c>
      <c r="I96" s="23">
        <v>0.66700000000000004</v>
      </c>
      <c r="J96" s="21">
        <v>1</v>
      </c>
      <c r="K96" s="23">
        <v>0.16700000000000001</v>
      </c>
      <c r="L96" s="21">
        <v>0</v>
      </c>
      <c r="M96" s="23">
        <v>0</v>
      </c>
      <c r="N96" s="24">
        <v>1</v>
      </c>
      <c r="O96" s="3">
        <v>0.83299999999999996</v>
      </c>
      <c r="P96" s="4">
        <v>4</v>
      </c>
      <c r="Q96" s="5">
        <v>0.65300000000000002</v>
      </c>
    </row>
    <row r="97" spans="1:17" ht="15.75" x14ac:dyDescent="0.25">
      <c r="A97" s="18">
        <v>76</v>
      </c>
      <c r="B97" s="20" t="s">
        <v>50</v>
      </c>
      <c r="C97" s="21">
        <v>8</v>
      </c>
      <c r="D97" s="22">
        <v>7</v>
      </c>
      <c r="E97" s="23">
        <v>0.875</v>
      </c>
      <c r="F97" s="21">
        <v>2</v>
      </c>
      <c r="G97" s="23">
        <v>0.28599999999999998</v>
      </c>
      <c r="H97" s="21">
        <v>4</v>
      </c>
      <c r="I97" s="23">
        <v>0.57199999999999995</v>
      </c>
      <c r="J97" s="21">
        <v>1</v>
      </c>
      <c r="K97" s="23">
        <v>0.14299999999999999</v>
      </c>
      <c r="L97" s="21">
        <v>0</v>
      </c>
      <c r="M97" s="23">
        <v>0</v>
      </c>
      <c r="N97" s="24">
        <v>1</v>
      </c>
      <c r="O97" s="3">
        <v>0.85799999999999998</v>
      </c>
      <c r="P97" s="4">
        <v>4.0999999999999996</v>
      </c>
      <c r="Q97" s="5">
        <v>0.70299999999999996</v>
      </c>
    </row>
    <row r="98" spans="1:17" ht="16.5" thickBot="1" x14ac:dyDescent="0.3">
      <c r="A98" s="18">
        <v>77</v>
      </c>
      <c r="B98" s="25" t="s">
        <v>51</v>
      </c>
      <c r="C98" s="26">
        <v>4</v>
      </c>
      <c r="D98" s="27">
        <v>4</v>
      </c>
      <c r="E98" s="28">
        <v>1</v>
      </c>
      <c r="F98" s="26">
        <v>0</v>
      </c>
      <c r="G98" s="28">
        <v>0</v>
      </c>
      <c r="H98" s="26">
        <v>1</v>
      </c>
      <c r="I98" s="28">
        <v>0.25</v>
      </c>
      <c r="J98" s="26">
        <v>2</v>
      </c>
      <c r="K98" s="28">
        <v>0.5</v>
      </c>
      <c r="L98" s="26">
        <v>1</v>
      </c>
      <c r="M98" s="28">
        <v>0.25</v>
      </c>
      <c r="N98" s="29">
        <v>0.75</v>
      </c>
      <c r="O98" s="9">
        <v>0.25</v>
      </c>
      <c r="P98" s="10">
        <v>3</v>
      </c>
      <c r="Q98" s="11">
        <v>0.375</v>
      </c>
    </row>
    <row r="99" spans="1:17" ht="16.5" thickBot="1" x14ac:dyDescent="0.3">
      <c r="A99" s="18">
        <v>78</v>
      </c>
      <c r="B99" s="102" t="s">
        <v>9</v>
      </c>
      <c r="C99" s="76">
        <v>228</v>
      </c>
      <c r="D99" s="112">
        <v>201</v>
      </c>
      <c r="E99" s="77">
        <v>0.88200000000000001</v>
      </c>
      <c r="F99" s="76">
        <v>65</v>
      </c>
      <c r="G99" s="109">
        <v>0.32300000000000001</v>
      </c>
      <c r="H99" s="76">
        <v>91</v>
      </c>
      <c r="I99" s="109">
        <v>0.45300000000000001</v>
      </c>
      <c r="J99" s="76">
        <v>34</v>
      </c>
      <c r="K99" s="109">
        <v>0.16900000000000001</v>
      </c>
      <c r="L99" s="76">
        <v>11</v>
      </c>
      <c r="M99" s="109">
        <v>5.5E-2</v>
      </c>
      <c r="N99" s="113">
        <v>0.94499999999999995</v>
      </c>
      <c r="O99" s="113">
        <v>0.77600000000000002</v>
      </c>
      <c r="P99" s="114">
        <v>4</v>
      </c>
      <c r="Q99" s="115">
        <v>0.68300000000000005</v>
      </c>
    </row>
    <row r="100" spans="1:17" ht="16.5" thickBot="1" x14ac:dyDescent="0.3">
      <c r="A100" s="18">
        <v>79</v>
      </c>
      <c r="B100" s="37" t="s">
        <v>66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/>
      <c r="P100" s="59"/>
      <c r="Q100" s="59"/>
    </row>
    <row r="101" spans="1:17" ht="16.5" thickBot="1" x14ac:dyDescent="0.3">
      <c r="A101" s="18">
        <v>80</v>
      </c>
      <c r="B101" s="35" t="s">
        <v>53</v>
      </c>
      <c r="C101" s="70">
        <v>48</v>
      </c>
      <c r="D101" s="83">
        <v>47</v>
      </c>
      <c r="E101" s="84">
        <f>100/C101*D101</f>
        <v>97.916666666666671</v>
      </c>
      <c r="F101" s="83">
        <v>20</v>
      </c>
      <c r="G101" s="85">
        <f>100*F101/D101</f>
        <v>42.553191489361701</v>
      </c>
      <c r="H101" s="83">
        <v>25</v>
      </c>
      <c r="I101" s="86">
        <f>100*H101/D101</f>
        <v>53.191489361702125</v>
      </c>
      <c r="J101" s="83">
        <v>2</v>
      </c>
      <c r="K101" s="86">
        <f>100*J101/D101</f>
        <v>4.2553191489361701</v>
      </c>
      <c r="L101" s="87"/>
      <c r="M101" s="88">
        <f>100*L101/D101</f>
        <v>0</v>
      </c>
      <c r="N101" s="89">
        <f>100*(F101+H101+J101)/D101</f>
        <v>100</v>
      </c>
      <c r="O101" s="89">
        <f>100*(F101+H101)/D101</f>
        <v>95.744680851063833</v>
      </c>
      <c r="P101" s="90">
        <f>(5*F101+4*H101+3*J101+2*L101)/D101</f>
        <v>4.3829787234042552</v>
      </c>
      <c r="Q101" s="90">
        <f>(L101*14+J101*36+H101*64+F101*100)/D101</f>
        <v>78.127659574468083</v>
      </c>
    </row>
    <row r="102" spans="1:17" ht="16.5" thickBot="1" x14ac:dyDescent="0.3">
      <c r="A102" s="18">
        <v>81</v>
      </c>
      <c r="B102" s="35" t="s">
        <v>125</v>
      </c>
      <c r="C102" s="73">
        <v>41</v>
      </c>
      <c r="D102" s="91">
        <v>37</v>
      </c>
      <c r="E102" s="84">
        <f t="shared" ref="E102" si="9">100/C102*D102</f>
        <v>90.243902439024382</v>
      </c>
      <c r="F102" s="91">
        <v>16</v>
      </c>
      <c r="G102" s="85">
        <f t="shared" ref="G102" si="10">100*F102/D102</f>
        <v>43.243243243243242</v>
      </c>
      <c r="H102" s="91">
        <v>12</v>
      </c>
      <c r="I102" s="86">
        <f t="shared" ref="I102" si="11">100*H102/D102</f>
        <v>32.432432432432435</v>
      </c>
      <c r="J102" s="91">
        <v>9</v>
      </c>
      <c r="K102" s="86">
        <f t="shared" ref="K102" si="12">100*J102/D102</f>
        <v>24.324324324324323</v>
      </c>
      <c r="L102" s="92"/>
      <c r="M102" s="88">
        <f t="shared" ref="M102" si="13">100*L102/D102</f>
        <v>0</v>
      </c>
      <c r="N102" s="89">
        <f t="shared" ref="N102" si="14">100*(F102+H102+J102)/D102</f>
        <v>100</v>
      </c>
      <c r="O102" s="89">
        <f t="shared" ref="O102" si="15">100*(F102+H102)/D102</f>
        <v>75.675675675675677</v>
      </c>
      <c r="P102" s="90">
        <f t="shared" ref="P102" si="16">(5*F102+4*H102+3*J102+2*L102)/D102</f>
        <v>4.1891891891891895</v>
      </c>
      <c r="Q102" s="90">
        <f t="shared" ref="Q102" si="17">(L102*14+J102*36+H102*64+F102*100)/D102</f>
        <v>72.756756756756758</v>
      </c>
    </row>
    <row r="103" spans="1:17" ht="16.5" thickBot="1" x14ac:dyDescent="0.3">
      <c r="A103" s="18">
        <v>82</v>
      </c>
      <c r="B103" s="35" t="s">
        <v>126</v>
      </c>
      <c r="C103" s="73">
        <v>52</v>
      </c>
      <c r="D103" s="91">
        <v>49</v>
      </c>
      <c r="E103" s="84">
        <f t="shared" ref="E103:E112" si="18">100/C103*D103</f>
        <v>94.230769230769226</v>
      </c>
      <c r="F103" s="91">
        <v>17</v>
      </c>
      <c r="G103" s="85">
        <f t="shared" ref="G103:G112" si="19">100*F103/D103</f>
        <v>34.693877551020407</v>
      </c>
      <c r="H103" s="91">
        <v>20</v>
      </c>
      <c r="I103" s="86">
        <f t="shared" ref="I103:I112" si="20">100*H103/D103</f>
        <v>40.816326530612244</v>
      </c>
      <c r="J103" s="91">
        <v>10</v>
      </c>
      <c r="K103" s="86">
        <f t="shared" ref="K103:K112" si="21">100*J103/D103</f>
        <v>20.408163265306122</v>
      </c>
      <c r="L103" s="92">
        <v>2</v>
      </c>
      <c r="M103" s="88">
        <f t="shared" ref="M103:M112" si="22">100*L103/D103</f>
        <v>4.0816326530612246</v>
      </c>
      <c r="N103" s="89">
        <f t="shared" ref="N103:N112" si="23">100*(F103+H103+J103)/D103</f>
        <v>95.91836734693878</v>
      </c>
      <c r="O103" s="89">
        <f t="shared" ref="O103:O112" si="24">100*(F103+H103)/D103</f>
        <v>75.510204081632651</v>
      </c>
      <c r="P103" s="90">
        <f t="shared" ref="P103:P112" si="25">(5*F103+4*H103+3*J103+2*L103)/D103</f>
        <v>4.0612244897959187</v>
      </c>
      <c r="Q103" s="90">
        <f t="shared" ref="Q103:Q112" si="26">(L103*14+J103*36+H103*64+F103*100)/D103</f>
        <v>68.734693877551024</v>
      </c>
    </row>
    <row r="104" spans="1:17" ht="16.5" thickBot="1" x14ac:dyDescent="0.3">
      <c r="A104" s="18">
        <v>83</v>
      </c>
      <c r="B104" s="35" t="s">
        <v>54</v>
      </c>
      <c r="C104" s="73">
        <v>11</v>
      </c>
      <c r="D104" s="91">
        <v>10</v>
      </c>
      <c r="E104" s="84">
        <f t="shared" si="18"/>
        <v>90.909090909090921</v>
      </c>
      <c r="F104" s="91">
        <v>4</v>
      </c>
      <c r="G104" s="85">
        <f t="shared" si="19"/>
        <v>40</v>
      </c>
      <c r="H104" s="91">
        <v>2</v>
      </c>
      <c r="I104" s="86">
        <f t="shared" si="20"/>
        <v>20</v>
      </c>
      <c r="J104" s="91">
        <v>4</v>
      </c>
      <c r="K104" s="86">
        <f t="shared" si="21"/>
        <v>40</v>
      </c>
      <c r="L104" s="92"/>
      <c r="M104" s="88">
        <f t="shared" si="22"/>
        <v>0</v>
      </c>
      <c r="N104" s="89">
        <f t="shared" si="23"/>
        <v>100</v>
      </c>
      <c r="O104" s="89">
        <f t="shared" si="24"/>
        <v>60</v>
      </c>
      <c r="P104" s="90">
        <f t="shared" si="25"/>
        <v>4</v>
      </c>
      <c r="Q104" s="90">
        <f t="shared" si="26"/>
        <v>67.2</v>
      </c>
    </row>
    <row r="105" spans="1:17" ht="16.5" thickBot="1" x14ac:dyDescent="0.3">
      <c r="A105" s="18">
        <v>84</v>
      </c>
      <c r="B105" s="35" t="s">
        <v>127</v>
      </c>
      <c r="C105" s="73">
        <v>66</v>
      </c>
      <c r="D105" s="91">
        <v>62</v>
      </c>
      <c r="E105" s="84">
        <f t="shared" si="18"/>
        <v>93.939393939393938</v>
      </c>
      <c r="F105" s="91">
        <v>28</v>
      </c>
      <c r="G105" s="85">
        <f t="shared" si="19"/>
        <v>45.161290322580648</v>
      </c>
      <c r="H105" s="91">
        <v>23</v>
      </c>
      <c r="I105" s="86">
        <f t="shared" si="20"/>
        <v>37.096774193548384</v>
      </c>
      <c r="J105" s="91">
        <v>11</v>
      </c>
      <c r="K105" s="86">
        <f t="shared" si="21"/>
        <v>17.741935483870968</v>
      </c>
      <c r="L105" s="92"/>
      <c r="M105" s="88">
        <f t="shared" si="22"/>
        <v>0</v>
      </c>
      <c r="N105" s="89">
        <f t="shared" si="23"/>
        <v>100</v>
      </c>
      <c r="O105" s="89">
        <f t="shared" si="24"/>
        <v>82.258064516129039</v>
      </c>
      <c r="P105" s="90">
        <f t="shared" si="25"/>
        <v>4.274193548387097</v>
      </c>
      <c r="Q105" s="90">
        <f t="shared" si="26"/>
        <v>75.290322580645167</v>
      </c>
    </row>
    <row r="106" spans="1:17" ht="16.5" thickBot="1" x14ac:dyDescent="0.3">
      <c r="A106" s="18">
        <v>85</v>
      </c>
      <c r="B106" s="35" t="s">
        <v>55</v>
      </c>
      <c r="C106" s="73">
        <v>45</v>
      </c>
      <c r="D106" s="91">
        <v>40</v>
      </c>
      <c r="E106" s="84">
        <f t="shared" si="18"/>
        <v>88.888888888888886</v>
      </c>
      <c r="F106" s="91">
        <v>9</v>
      </c>
      <c r="G106" s="85">
        <f t="shared" si="19"/>
        <v>22.5</v>
      </c>
      <c r="H106" s="91">
        <v>19</v>
      </c>
      <c r="I106" s="86">
        <f t="shared" si="20"/>
        <v>47.5</v>
      </c>
      <c r="J106" s="91">
        <v>12</v>
      </c>
      <c r="K106" s="86">
        <f t="shared" si="21"/>
        <v>30</v>
      </c>
      <c r="L106" s="92"/>
      <c r="M106" s="88">
        <f t="shared" si="22"/>
        <v>0</v>
      </c>
      <c r="N106" s="89">
        <f t="shared" si="23"/>
        <v>100</v>
      </c>
      <c r="O106" s="89">
        <f t="shared" si="24"/>
        <v>70</v>
      </c>
      <c r="P106" s="90">
        <f t="shared" si="25"/>
        <v>3.9249999999999998</v>
      </c>
      <c r="Q106" s="90">
        <f t="shared" si="26"/>
        <v>63.7</v>
      </c>
    </row>
    <row r="107" spans="1:17" ht="16.5" thickBot="1" x14ac:dyDescent="0.3">
      <c r="A107" s="18">
        <v>86</v>
      </c>
      <c r="B107" s="35" t="s">
        <v>128</v>
      </c>
      <c r="C107" s="73">
        <v>43</v>
      </c>
      <c r="D107" s="91">
        <v>43</v>
      </c>
      <c r="E107" s="84">
        <f t="shared" si="18"/>
        <v>100</v>
      </c>
      <c r="F107" s="91">
        <v>11</v>
      </c>
      <c r="G107" s="85">
        <f t="shared" si="19"/>
        <v>25.581395348837209</v>
      </c>
      <c r="H107" s="91">
        <v>21</v>
      </c>
      <c r="I107" s="86">
        <f t="shared" si="20"/>
        <v>48.837209302325583</v>
      </c>
      <c r="J107" s="91">
        <v>11</v>
      </c>
      <c r="K107" s="86">
        <f t="shared" si="21"/>
        <v>25.581395348837209</v>
      </c>
      <c r="L107" s="92"/>
      <c r="M107" s="88">
        <f t="shared" si="22"/>
        <v>0</v>
      </c>
      <c r="N107" s="89">
        <f t="shared" si="23"/>
        <v>100</v>
      </c>
      <c r="O107" s="89">
        <f t="shared" si="24"/>
        <v>74.418604651162795</v>
      </c>
      <c r="P107" s="90">
        <f t="shared" si="25"/>
        <v>4</v>
      </c>
      <c r="Q107" s="90">
        <f t="shared" si="26"/>
        <v>66.04651162790698</v>
      </c>
    </row>
    <row r="108" spans="1:17" ht="16.5" thickBot="1" x14ac:dyDescent="0.3">
      <c r="A108" s="18">
        <v>87</v>
      </c>
      <c r="B108" s="35" t="s">
        <v>56</v>
      </c>
      <c r="C108" s="72">
        <v>91</v>
      </c>
      <c r="D108" s="93">
        <v>88</v>
      </c>
      <c r="E108" s="84">
        <f t="shared" si="18"/>
        <v>96.703296703296715</v>
      </c>
      <c r="F108" s="93">
        <v>27</v>
      </c>
      <c r="G108" s="85">
        <f t="shared" si="19"/>
        <v>30.681818181818183</v>
      </c>
      <c r="H108" s="93">
        <v>47</v>
      </c>
      <c r="I108" s="86">
        <f t="shared" si="20"/>
        <v>53.409090909090907</v>
      </c>
      <c r="J108" s="93">
        <v>14</v>
      </c>
      <c r="K108" s="86">
        <f t="shared" si="21"/>
        <v>15.909090909090908</v>
      </c>
      <c r="L108" s="92"/>
      <c r="M108" s="88">
        <f t="shared" si="22"/>
        <v>0</v>
      </c>
      <c r="N108" s="89">
        <f t="shared" si="23"/>
        <v>100</v>
      </c>
      <c r="O108" s="89">
        <f t="shared" si="24"/>
        <v>84.090909090909093</v>
      </c>
      <c r="P108" s="90">
        <f t="shared" si="25"/>
        <v>4.1477272727272725</v>
      </c>
      <c r="Q108" s="90">
        <f t="shared" si="26"/>
        <v>70.590909090909093</v>
      </c>
    </row>
    <row r="109" spans="1:17" ht="16.5" thickBot="1" x14ac:dyDescent="0.3">
      <c r="A109" s="46"/>
      <c r="B109" s="35" t="s">
        <v>129</v>
      </c>
      <c r="C109" s="73">
        <v>24</v>
      </c>
      <c r="D109" s="91">
        <v>24</v>
      </c>
      <c r="E109" s="84">
        <f t="shared" si="18"/>
        <v>100</v>
      </c>
      <c r="F109" s="91">
        <v>6</v>
      </c>
      <c r="G109" s="85">
        <f t="shared" si="19"/>
        <v>25</v>
      </c>
      <c r="H109" s="91">
        <v>11</v>
      </c>
      <c r="I109" s="86">
        <f t="shared" si="20"/>
        <v>45.833333333333336</v>
      </c>
      <c r="J109" s="91">
        <v>7</v>
      </c>
      <c r="K109" s="86">
        <f t="shared" si="21"/>
        <v>29.166666666666668</v>
      </c>
      <c r="L109" s="92"/>
      <c r="M109" s="88">
        <f t="shared" si="22"/>
        <v>0</v>
      </c>
      <c r="N109" s="89">
        <f t="shared" si="23"/>
        <v>100</v>
      </c>
      <c r="O109" s="89">
        <f t="shared" si="24"/>
        <v>70.833333333333329</v>
      </c>
      <c r="P109" s="90">
        <f t="shared" si="25"/>
        <v>3.9583333333333335</v>
      </c>
      <c r="Q109" s="90">
        <f t="shared" si="26"/>
        <v>64.833333333333329</v>
      </c>
    </row>
    <row r="110" spans="1:17" ht="16.5" thickBot="1" x14ac:dyDescent="0.3">
      <c r="A110" s="18"/>
      <c r="B110" s="35" t="s">
        <v>130</v>
      </c>
      <c r="C110" s="73">
        <v>16</v>
      </c>
      <c r="D110" s="91">
        <v>14</v>
      </c>
      <c r="E110" s="84">
        <f t="shared" si="18"/>
        <v>87.5</v>
      </c>
      <c r="F110" s="91"/>
      <c r="G110" s="85">
        <f t="shared" si="19"/>
        <v>0</v>
      </c>
      <c r="H110" s="91">
        <v>1</v>
      </c>
      <c r="I110" s="86">
        <f t="shared" si="20"/>
        <v>7.1428571428571432</v>
      </c>
      <c r="J110" s="91">
        <v>12</v>
      </c>
      <c r="K110" s="86">
        <f t="shared" si="21"/>
        <v>85.714285714285708</v>
      </c>
      <c r="L110" s="92">
        <v>1</v>
      </c>
      <c r="M110" s="88">
        <f t="shared" si="22"/>
        <v>7.1428571428571432</v>
      </c>
      <c r="N110" s="89">
        <f t="shared" si="23"/>
        <v>92.857142857142861</v>
      </c>
      <c r="O110" s="89">
        <f t="shared" si="24"/>
        <v>7.1428571428571432</v>
      </c>
      <c r="P110" s="90">
        <f t="shared" si="25"/>
        <v>3</v>
      </c>
      <c r="Q110" s="90">
        <f t="shared" si="26"/>
        <v>36.428571428571431</v>
      </c>
    </row>
    <row r="111" spans="1:17" ht="16.5" thickBot="1" x14ac:dyDescent="0.3">
      <c r="A111" s="18">
        <v>88</v>
      </c>
      <c r="B111" s="35" t="s">
        <v>57</v>
      </c>
      <c r="C111" s="73">
        <v>8</v>
      </c>
      <c r="D111" s="91">
        <v>8</v>
      </c>
      <c r="E111" s="84">
        <f t="shared" si="18"/>
        <v>100</v>
      </c>
      <c r="F111" s="91">
        <v>1</v>
      </c>
      <c r="G111" s="85">
        <f t="shared" si="19"/>
        <v>12.5</v>
      </c>
      <c r="H111" s="91">
        <v>5</v>
      </c>
      <c r="I111" s="86">
        <f t="shared" si="20"/>
        <v>62.5</v>
      </c>
      <c r="J111" s="91">
        <v>2</v>
      </c>
      <c r="K111" s="86">
        <f t="shared" si="21"/>
        <v>25</v>
      </c>
      <c r="L111" s="92"/>
      <c r="M111" s="88">
        <f t="shared" si="22"/>
        <v>0</v>
      </c>
      <c r="N111" s="89">
        <f t="shared" si="23"/>
        <v>100</v>
      </c>
      <c r="O111" s="89">
        <f t="shared" si="24"/>
        <v>75</v>
      </c>
      <c r="P111" s="90">
        <f t="shared" si="25"/>
        <v>3.875</v>
      </c>
      <c r="Q111" s="90">
        <f t="shared" si="26"/>
        <v>61.5</v>
      </c>
    </row>
    <row r="112" spans="1:17" ht="16.5" thickBot="1" x14ac:dyDescent="0.3">
      <c r="A112" s="18">
        <v>90</v>
      </c>
      <c r="B112" s="35" t="s">
        <v>137</v>
      </c>
      <c r="C112" s="73">
        <v>2</v>
      </c>
      <c r="D112" s="91">
        <v>2</v>
      </c>
      <c r="E112" s="84">
        <f t="shared" si="18"/>
        <v>100</v>
      </c>
      <c r="F112" s="91">
        <v>1</v>
      </c>
      <c r="G112" s="85">
        <f t="shared" si="19"/>
        <v>50</v>
      </c>
      <c r="H112" s="91">
        <v>1</v>
      </c>
      <c r="I112" s="86">
        <f t="shared" si="20"/>
        <v>50</v>
      </c>
      <c r="J112" s="91"/>
      <c r="K112" s="86">
        <f t="shared" si="21"/>
        <v>0</v>
      </c>
      <c r="L112" s="92"/>
      <c r="M112" s="88">
        <f t="shared" si="22"/>
        <v>0</v>
      </c>
      <c r="N112" s="89">
        <f t="shared" si="23"/>
        <v>100</v>
      </c>
      <c r="O112" s="89">
        <f t="shared" si="24"/>
        <v>100</v>
      </c>
      <c r="P112" s="90">
        <f t="shared" si="25"/>
        <v>4.5</v>
      </c>
      <c r="Q112" s="90">
        <f t="shared" si="26"/>
        <v>82</v>
      </c>
    </row>
    <row r="113" spans="1:17" ht="16.5" thickBot="1" x14ac:dyDescent="0.3">
      <c r="A113" s="18">
        <v>91</v>
      </c>
      <c r="B113" s="35" t="s">
        <v>58</v>
      </c>
      <c r="C113" s="73">
        <v>2</v>
      </c>
      <c r="D113" s="91">
        <v>2</v>
      </c>
      <c r="E113" s="84">
        <f t="shared" ref="E113:E114" si="27">100/C113*D113</f>
        <v>100</v>
      </c>
      <c r="F113" s="91"/>
      <c r="G113" s="85">
        <f t="shared" ref="G113:G114" si="28">100*F113/D113</f>
        <v>0</v>
      </c>
      <c r="H113" s="91"/>
      <c r="I113" s="86">
        <f t="shared" ref="I113:I114" si="29">100*H113/D113</f>
        <v>0</v>
      </c>
      <c r="J113" s="91">
        <v>2</v>
      </c>
      <c r="K113" s="86">
        <f t="shared" ref="K113:K114" si="30">100*J113/D113</f>
        <v>100</v>
      </c>
      <c r="L113" s="92"/>
      <c r="M113" s="88">
        <f t="shared" ref="M113:M114" si="31">100*L113/D113</f>
        <v>0</v>
      </c>
      <c r="N113" s="89">
        <f t="shared" ref="N113:N114" si="32">100*(F113+H113+J113)/D113</f>
        <v>100</v>
      </c>
      <c r="O113" s="89">
        <f t="shared" ref="O113:O114" si="33">100*(F113+H113)/D113</f>
        <v>0</v>
      </c>
      <c r="P113" s="90">
        <f t="shared" ref="P113:P114" si="34">(5*F113+4*H113+3*J113+2*L113)/D113</f>
        <v>3</v>
      </c>
      <c r="Q113" s="90">
        <f t="shared" ref="Q113:Q114" si="35">(L113*14+J113*36+H113*64+F113*100)/D113</f>
        <v>36</v>
      </c>
    </row>
    <row r="114" spans="1:17" ht="16.5" thickBot="1" x14ac:dyDescent="0.3">
      <c r="A114" s="18">
        <v>92</v>
      </c>
      <c r="B114" s="35" t="s">
        <v>59</v>
      </c>
      <c r="C114" s="73">
        <v>9</v>
      </c>
      <c r="D114" s="91">
        <v>9</v>
      </c>
      <c r="E114" s="84">
        <f t="shared" si="27"/>
        <v>100</v>
      </c>
      <c r="F114" s="91">
        <v>3</v>
      </c>
      <c r="G114" s="85">
        <f t="shared" si="28"/>
        <v>33.333333333333336</v>
      </c>
      <c r="H114" s="91">
        <v>4</v>
      </c>
      <c r="I114" s="86">
        <f t="shared" si="29"/>
        <v>44.444444444444443</v>
      </c>
      <c r="J114" s="91">
        <v>2</v>
      </c>
      <c r="K114" s="86">
        <f t="shared" si="30"/>
        <v>22.222222222222221</v>
      </c>
      <c r="L114" s="92"/>
      <c r="M114" s="88">
        <f t="shared" si="31"/>
        <v>0</v>
      </c>
      <c r="N114" s="89">
        <f t="shared" si="32"/>
        <v>100</v>
      </c>
      <c r="O114" s="89">
        <f t="shared" si="33"/>
        <v>77.777777777777771</v>
      </c>
      <c r="P114" s="90">
        <f t="shared" si="34"/>
        <v>4.1111111111111107</v>
      </c>
      <c r="Q114" s="90">
        <f t="shared" si="35"/>
        <v>69.777777777777771</v>
      </c>
    </row>
    <row r="115" spans="1:17" ht="16.5" thickBot="1" x14ac:dyDescent="0.3">
      <c r="A115" s="18">
        <v>93</v>
      </c>
      <c r="B115" s="35" t="s">
        <v>138</v>
      </c>
      <c r="C115" s="73">
        <v>5</v>
      </c>
      <c r="D115" s="91">
        <v>5</v>
      </c>
      <c r="E115" s="84">
        <f t="shared" ref="E115" si="36">100/C115*D115</f>
        <v>100</v>
      </c>
      <c r="F115" s="91">
        <v>1</v>
      </c>
      <c r="G115" s="85">
        <f t="shared" ref="G115" si="37">100*F115/D115</f>
        <v>20</v>
      </c>
      <c r="H115" s="91">
        <v>2</v>
      </c>
      <c r="I115" s="86">
        <f t="shared" ref="I115" si="38">100*H115/D115</f>
        <v>40</v>
      </c>
      <c r="J115" s="91">
        <v>2</v>
      </c>
      <c r="K115" s="86">
        <f t="shared" ref="K115" si="39">100*J115/D115</f>
        <v>40</v>
      </c>
      <c r="L115" s="92"/>
      <c r="M115" s="88">
        <f t="shared" ref="M115" si="40">100*L115/D115</f>
        <v>0</v>
      </c>
      <c r="N115" s="89">
        <f t="shared" ref="N115" si="41">100*(F115+H115+J115)/D115</f>
        <v>100</v>
      </c>
      <c r="O115" s="89">
        <f t="shared" ref="O115" si="42">100*(F115+H115)/D115</f>
        <v>60</v>
      </c>
      <c r="P115" s="90">
        <f t="shared" ref="P115" si="43">(5*F115+4*H115+3*J115+2*L115)/D115</f>
        <v>3.8</v>
      </c>
      <c r="Q115" s="90">
        <f t="shared" ref="Q115" si="44">(L115*14+J115*36+H115*64+F115*100)/D115</f>
        <v>60</v>
      </c>
    </row>
    <row r="116" spans="1:17" ht="16.5" thickBot="1" x14ac:dyDescent="0.3">
      <c r="A116" s="18">
        <v>94</v>
      </c>
      <c r="B116" s="35" t="s">
        <v>60</v>
      </c>
      <c r="C116" s="73">
        <v>2</v>
      </c>
      <c r="D116" s="91">
        <v>2</v>
      </c>
      <c r="E116" s="84">
        <f t="shared" ref="E116:E117" si="45">100/C116*D116</f>
        <v>100</v>
      </c>
      <c r="F116" s="91"/>
      <c r="G116" s="85">
        <f t="shared" ref="G116:G117" si="46">100*F116/D116</f>
        <v>0</v>
      </c>
      <c r="H116" s="91">
        <v>2</v>
      </c>
      <c r="I116" s="86">
        <f t="shared" ref="I116:I117" si="47">100*H116/D116</f>
        <v>100</v>
      </c>
      <c r="J116" s="91"/>
      <c r="K116" s="86">
        <f t="shared" ref="K116:K117" si="48">100*J116/D116</f>
        <v>0</v>
      </c>
      <c r="L116" s="92"/>
      <c r="M116" s="88">
        <f t="shared" ref="M116:M117" si="49">100*L116/D116</f>
        <v>0</v>
      </c>
      <c r="N116" s="89">
        <f t="shared" ref="N116:N117" si="50">100*(F116+H116+J116)/D116</f>
        <v>100</v>
      </c>
      <c r="O116" s="89">
        <f t="shared" ref="O116:O117" si="51">100*(F116+H116)/D116</f>
        <v>100</v>
      </c>
      <c r="P116" s="90">
        <f t="shared" ref="P116:P117" si="52">(5*F116+4*H116+3*J116+2*L116)/D116</f>
        <v>4</v>
      </c>
      <c r="Q116" s="90">
        <f t="shared" ref="Q116:Q117" si="53">(L116*14+J116*36+H116*64+F116*100)/D116</f>
        <v>64</v>
      </c>
    </row>
    <row r="117" spans="1:17" ht="16.5" thickBot="1" x14ac:dyDescent="0.3">
      <c r="A117" s="18">
        <v>95</v>
      </c>
      <c r="B117" s="35" t="s">
        <v>61</v>
      </c>
      <c r="C117" s="73">
        <v>24</v>
      </c>
      <c r="D117" s="91">
        <v>24</v>
      </c>
      <c r="E117" s="84">
        <f t="shared" si="45"/>
        <v>100</v>
      </c>
      <c r="F117" s="91">
        <v>7</v>
      </c>
      <c r="G117" s="85">
        <f t="shared" si="46"/>
        <v>29.166666666666668</v>
      </c>
      <c r="H117" s="91">
        <v>8</v>
      </c>
      <c r="I117" s="86">
        <f t="shared" si="47"/>
        <v>33.333333333333336</v>
      </c>
      <c r="J117" s="91">
        <v>8</v>
      </c>
      <c r="K117" s="86">
        <f t="shared" si="48"/>
        <v>33.333333333333336</v>
      </c>
      <c r="L117" s="92">
        <v>1</v>
      </c>
      <c r="M117" s="88">
        <f t="shared" si="49"/>
        <v>4.166666666666667</v>
      </c>
      <c r="N117" s="89">
        <f t="shared" si="50"/>
        <v>95.833333333333329</v>
      </c>
      <c r="O117" s="89">
        <f t="shared" si="51"/>
        <v>62.5</v>
      </c>
      <c r="P117" s="90">
        <f t="shared" si="52"/>
        <v>3.875</v>
      </c>
      <c r="Q117" s="90">
        <f t="shared" si="53"/>
        <v>63.083333333333336</v>
      </c>
    </row>
    <row r="118" spans="1:17" ht="16.5" thickBot="1" x14ac:dyDescent="0.3">
      <c r="A118" s="18">
        <v>96</v>
      </c>
      <c r="B118" s="35" t="s">
        <v>62</v>
      </c>
      <c r="C118" s="73">
        <v>1</v>
      </c>
      <c r="D118" s="91">
        <v>1</v>
      </c>
      <c r="E118" s="84">
        <f t="shared" ref="E118:E120" si="54">100/C118*D118</f>
        <v>100</v>
      </c>
      <c r="F118" s="91">
        <v>1</v>
      </c>
      <c r="G118" s="85">
        <f t="shared" ref="G118:G120" si="55">100*F118/D118</f>
        <v>100</v>
      </c>
      <c r="H118" s="91"/>
      <c r="I118" s="86">
        <f t="shared" ref="I118:I120" si="56">100*H118/D118</f>
        <v>0</v>
      </c>
      <c r="J118" s="91"/>
      <c r="K118" s="86">
        <f t="shared" ref="K118:K120" si="57">100*J118/D118</f>
        <v>0</v>
      </c>
      <c r="L118" s="92"/>
      <c r="M118" s="88">
        <f t="shared" ref="M118:M120" si="58">100*L118/D118</f>
        <v>0</v>
      </c>
      <c r="N118" s="89">
        <f t="shared" ref="N118:N120" si="59">100*(F118+H118+J118)/D118</f>
        <v>100</v>
      </c>
      <c r="O118" s="89">
        <f t="shared" ref="O118:O120" si="60">100*(F118+H118)/D118</f>
        <v>100</v>
      </c>
      <c r="P118" s="90">
        <f t="shared" ref="P118:P120" si="61">(5*F118+4*H118+3*J118+2*L118)/D118</f>
        <v>5</v>
      </c>
      <c r="Q118" s="90">
        <f t="shared" ref="Q118:Q120" si="62">(L118*14+J118*36+H118*64+F118*100)/D118</f>
        <v>100</v>
      </c>
    </row>
    <row r="119" spans="1:17" ht="16.5" thickBot="1" x14ac:dyDescent="0.3">
      <c r="A119" s="18">
        <v>97</v>
      </c>
      <c r="B119" s="35" t="s">
        <v>63</v>
      </c>
      <c r="C119" s="72">
        <v>11</v>
      </c>
      <c r="D119" s="93">
        <v>9</v>
      </c>
      <c r="E119" s="84">
        <f t="shared" si="54"/>
        <v>81.818181818181827</v>
      </c>
      <c r="F119" s="93">
        <v>4</v>
      </c>
      <c r="G119" s="85">
        <f t="shared" si="55"/>
        <v>44.444444444444443</v>
      </c>
      <c r="H119" s="93">
        <v>2</v>
      </c>
      <c r="I119" s="86">
        <f t="shared" si="56"/>
        <v>22.222222222222221</v>
      </c>
      <c r="J119" s="93">
        <v>3</v>
      </c>
      <c r="K119" s="86">
        <f t="shared" si="57"/>
        <v>33.333333333333336</v>
      </c>
      <c r="L119" s="92"/>
      <c r="M119" s="88">
        <f t="shared" si="58"/>
        <v>0</v>
      </c>
      <c r="N119" s="89">
        <f t="shared" si="59"/>
        <v>100</v>
      </c>
      <c r="O119" s="89">
        <f t="shared" si="60"/>
        <v>66.666666666666671</v>
      </c>
      <c r="P119" s="90">
        <f t="shared" si="61"/>
        <v>4.1111111111111107</v>
      </c>
      <c r="Q119" s="90">
        <f t="shared" si="62"/>
        <v>70.666666666666671</v>
      </c>
    </row>
    <row r="120" spans="1:17" ht="16.5" thickBot="1" x14ac:dyDescent="0.3">
      <c r="A120" s="18">
        <v>98</v>
      </c>
      <c r="B120" s="35" t="s">
        <v>139</v>
      </c>
      <c r="C120" s="72">
        <v>1</v>
      </c>
      <c r="D120" s="93">
        <v>1</v>
      </c>
      <c r="E120" s="84">
        <f t="shared" si="54"/>
        <v>100</v>
      </c>
      <c r="F120" s="93"/>
      <c r="G120" s="85">
        <f t="shared" si="55"/>
        <v>0</v>
      </c>
      <c r="H120" s="93">
        <v>1</v>
      </c>
      <c r="I120" s="86">
        <f t="shared" si="56"/>
        <v>100</v>
      </c>
      <c r="J120" s="93"/>
      <c r="K120" s="86">
        <f t="shared" si="57"/>
        <v>0</v>
      </c>
      <c r="L120" s="92"/>
      <c r="M120" s="88">
        <f t="shared" si="58"/>
        <v>0</v>
      </c>
      <c r="N120" s="89">
        <f t="shared" si="59"/>
        <v>100</v>
      </c>
      <c r="O120" s="89">
        <f t="shared" si="60"/>
        <v>100</v>
      </c>
      <c r="P120" s="90">
        <f t="shared" si="61"/>
        <v>4</v>
      </c>
      <c r="Q120" s="90">
        <f t="shared" si="62"/>
        <v>64</v>
      </c>
    </row>
    <row r="121" spans="1:17" ht="16.5" thickBot="1" x14ac:dyDescent="0.3">
      <c r="A121" s="18">
        <v>99</v>
      </c>
      <c r="B121" s="35" t="s">
        <v>64</v>
      </c>
      <c r="C121" s="73">
        <v>5</v>
      </c>
      <c r="D121" s="91">
        <v>5</v>
      </c>
      <c r="E121" s="84">
        <f t="shared" ref="E121" si="63">100/C121*D121</f>
        <v>100</v>
      </c>
      <c r="F121" s="91">
        <v>2</v>
      </c>
      <c r="G121" s="85">
        <f t="shared" ref="G121" si="64">100*F121/D121</f>
        <v>40</v>
      </c>
      <c r="H121" s="91">
        <v>1</v>
      </c>
      <c r="I121" s="86">
        <f t="shared" ref="I121" si="65">100*H121/D121</f>
        <v>20</v>
      </c>
      <c r="J121" s="91">
        <v>2</v>
      </c>
      <c r="K121" s="86">
        <f t="shared" ref="K121" si="66">100*J121/D121</f>
        <v>40</v>
      </c>
      <c r="L121" s="92"/>
      <c r="M121" s="88">
        <f t="shared" ref="M121" si="67">100*L121/D121</f>
        <v>0</v>
      </c>
      <c r="N121" s="89">
        <f t="shared" ref="N121" si="68">100*(F121+H121+J121)/D121</f>
        <v>100</v>
      </c>
      <c r="O121" s="89">
        <f t="shared" ref="O121" si="69">100*(F121+H121)/D121</f>
        <v>60</v>
      </c>
      <c r="P121" s="90">
        <f t="shared" ref="P121" si="70">(5*F121+4*H121+3*J121+2*L121)/D121</f>
        <v>4</v>
      </c>
      <c r="Q121" s="90">
        <f t="shared" ref="Q121" si="71">(L121*14+J121*36+H121*64+F121*100)/D121</f>
        <v>67.2</v>
      </c>
    </row>
    <row r="122" spans="1:17" ht="16.5" thickBot="1" x14ac:dyDescent="0.3">
      <c r="A122" s="18">
        <v>100</v>
      </c>
      <c r="B122" s="35" t="s">
        <v>65</v>
      </c>
      <c r="C122" s="73">
        <v>12</v>
      </c>
      <c r="D122" s="91">
        <v>12</v>
      </c>
      <c r="E122" s="84">
        <f t="shared" ref="E122" si="72">100/C122*D122</f>
        <v>100</v>
      </c>
      <c r="F122" s="91">
        <v>2</v>
      </c>
      <c r="G122" s="85">
        <f t="shared" ref="G122" si="73">100*F122/D122</f>
        <v>16.666666666666668</v>
      </c>
      <c r="H122" s="91">
        <v>5</v>
      </c>
      <c r="I122" s="86">
        <f t="shared" ref="I122" si="74">100*H122/D122</f>
        <v>41.666666666666664</v>
      </c>
      <c r="J122" s="91">
        <v>5</v>
      </c>
      <c r="K122" s="86">
        <f t="shared" ref="K122" si="75">100*J122/D122</f>
        <v>41.666666666666664</v>
      </c>
      <c r="L122" s="92"/>
      <c r="M122" s="88">
        <f t="shared" ref="M122" si="76">100*L122/D122</f>
        <v>0</v>
      </c>
      <c r="N122" s="89">
        <f t="shared" ref="N122" si="77">100*(F122+H122+J122)/D122</f>
        <v>100</v>
      </c>
      <c r="O122" s="89">
        <f t="shared" ref="O122" si="78">100*(F122+H122)/D122</f>
        <v>58.333333333333336</v>
      </c>
      <c r="P122" s="90">
        <f t="shared" ref="P122" si="79">(5*F122+4*H122+3*J122+2*L122)/D122</f>
        <v>3.75</v>
      </c>
      <c r="Q122" s="90">
        <f t="shared" ref="Q122" si="80">(L122*14+J122*36+H122*64+F122*100)/D122</f>
        <v>58.333333333333336</v>
      </c>
    </row>
    <row r="123" spans="1:17" ht="16.5" thickBot="1" x14ac:dyDescent="0.3">
      <c r="A123" s="18">
        <v>101</v>
      </c>
      <c r="B123" s="98" t="s">
        <v>9</v>
      </c>
      <c r="C123" s="99">
        <v>519</v>
      </c>
      <c r="D123" s="99">
        <v>494</v>
      </c>
      <c r="E123" s="117">
        <v>0.95179999999999998</v>
      </c>
      <c r="F123" s="99">
        <v>162</v>
      </c>
      <c r="G123" s="118">
        <v>0.32390000000000002</v>
      </c>
      <c r="H123" s="99">
        <v>213</v>
      </c>
      <c r="I123" s="118">
        <v>0.42909999999999998</v>
      </c>
      <c r="J123" s="122">
        <v>118</v>
      </c>
      <c r="K123" s="118">
        <v>0.2389</v>
      </c>
      <c r="L123" s="99">
        <v>5</v>
      </c>
      <c r="M123" s="118">
        <v>8.0999999999999996E-3</v>
      </c>
      <c r="N123" s="119">
        <v>0.9919</v>
      </c>
      <c r="O123" s="119">
        <v>0.753</v>
      </c>
      <c r="P123" s="120">
        <v>4.07</v>
      </c>
      <c r="Q123" s="121">
        <v>0.68569999999999998</v>
      </c>
    </row>
    <row r="124" spans="1:17" ht="15.75" x14ac:dyDescent="0.25">
      <c r="A124" s="18">
        <v>101</v>
      </c>
      <c r="B124" s="57" t="s">
        <v>80</v>
      </c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9"/>
      <c r="P124" s="59"/>
      <c r="Q124" s="59"/>
    </row>
    <row r="125" spans="1:17" ht="15.75" x14ac:dyDescent="0.25">
      <c r="A125" s="18">
        <v>102</v>
      </c>
      <c r="B125" s="20" t="s">
        <v>67</v>
      </c>
      <c r="C125" s="21">
        <v>29</v>
      </c>
      <c r="D125" s="22">
        <v>29</v>
      </c>
      <c r="E125" s="23">
        <v>1</v>
      </c>
      <c r="F125" s="21">
        <v>12</v>
      </c>
      <c r="G125" s="23">
        <v>0.43</v>
      </c>
      <c r="H125" s="21">
        <v>8</v>
      </c>
      <c r="I125" s="23">
        <v>0.26</v>
      </c>
      <c r="J125" s="21">
        <v>9</v>
      </c>
      <c r="K125" s="23">
        <v>0.31</v>
      </c>
      <c r="L125" s="21">
        <v>0</v>
      </c>
      <c r="M125" s="23">
        <v>0</v>
      </c>
      <c r="N125" s="24">
        <v>1</v>
      </c>
      <c r="O125" s="3">
        <v>0.69</v>
      </c>
      <c r="P125" s="4">
        <v>4.0999999999999996</v>
      </c>
      <c r="Q125" s="5">
        <v>0.7</v>
      </c>
    </row>
    <row r="126" spans="1:17" ht="15.75" x14ac:dyDescent="0.25">
      <c r="A126" s="18">
        <v>103</v>
      </c>
      <c r="B126" s="20" t="s">
        <v>68</v>
      </c>
      <c r="C126" s="21">
        <v>23</v>
      </c>
      <c r="D126" s="22">
        <v>22</v>
      </c>
      <c r="E126" s="23">
        <v>0.96</v>
      </c>
      <c r="F126" s="21">
        <v>5</v>
      </c>
      <c r="G126" s="23">
        <v>0.23</v>
      </c>
      <c r="H126" s="21">
        <v>11</v>
      </c>
      <c r="I126" s="23">
        <v>0.5</v>
      </c>
      <c r="J126" s="21">
        <v>4</v>
      </c>
      <c r="K126" s="23">
        <v>0.18</v>
      </c>
      <c r="L126" s="21">
        <v>2</v>
      </c>
      <c r="M126" s="23">
        <v>0.09</v>
      </c>
      <c r="N126" s="24">
        <v>0.90900000000000003</v>
      </c>
      <c r="O126" s="3">
        <v>0.72499999999999998</v>
      </c>
      <c r="P126" s="4">
        <v>3.9</v>
      </c>
      <c r="Q126" s="5">
        <v>0.627</v>
      </c>
    </row>
    <row r="127" spans="1:17" ht="15.75" x14ac:dyDescent="0.25">
      <c r="A127" s="18"/>
      <c r="B127" s="20" t="s">
        <v>69</v>
      </c>
      <c r="C127" s="21">
        <v>24</v>
      </c>
      <c r="D127" s="22">
        <v>20</v>
      </c>
      <c r="E127" s="23">
        <v>0.83</v>
      </c>
      <c r="F127" s="21">
        <v>6</v>
      </c>
      <c r="G127" s="23">
        <v>0.3</v>
      </c>
      <c r="H127" s="21">
        <v>7</v>
      </c>
      <c r="I127" s="23">
        <v>0.35</v>
      </c>
      <c r="J127" s="21">
        <v>6</v>
      </c>
      <c r="K127" s="23">
        <v>0.3</v>
      </c>
      <c r="L127" s="21">
        <v>1</v>
      </c>
      <c r="M127" s="23">
        <v>0.05</v>
      </c>
      <c r="N127" s="24">
        <v>0.95</v>
      </c>
      <c r="O127" s="3">
        <v>0.65</v>
      </c>
      <c r="P127" s="4">
        <v>3.9</v>
      </c>
      <c r="Q127" s="5">
        <v>0.64</v>
      </c>
    </row>
    <row r="128" spans="1:17" ht="15.75" x14ac:dyDescent="0.25">
      <c r="A128" s="18">
        <v>104</v>
      </c>
      <c r="B128" s="20" t="s">
        <v>70</v>
      </c>
      <c r="C128" s="21">
        <v>15</v>
      </c>
      <c r="D128" s="22">
        <v>15</v>
      </c>
      <c r="E128" s="23">
        <v>1</v>
      </c>
      <c r="F128" s="21">
        <v>9</v>
      </c>
      <c r="G128" s="23">
        <v>0.6</v>
      </c>
      <c r="H128" s="21">
        <v>3</v>
      </c>
      <c r="I128" s="23">
        <v>0.2</v>
      </c>
      <c r="J128" s="21">
        <v>2</v>
      </c>
      <c r="K128" s="23">
        <v>0.13</v>
      </c>
      <c r="L128" s="21">
        <v>1</v>
      </c>
      <c r="M128" s="23">
        <v>7.0000000000000007E-2</v>
      </c>
      <c r="N128" s="24">
        <v>0.93300000000000005</v>
      </c>
      <c r="O128" s="3">
        <v>0.8</v>
      </c>
      <c r="P128" s="4">
        <v>4.3</v>
      </c>
      <c r="Q128" s="5">
        <v>0.78500000000000003</v>
      </c>
    </row>
    <row r="129" spans="1:17" ht="15.75" x14ac:dyDescent="0.25">
      <c r="A129" s="18">
        <v>105</v>
      </c>
      <c r="B129" s="20" t="s">
        <v>71</v>
      </c>
      <c r="C129" s="21">
        <v>6</v>
      </c>
      <c r="D129" s="22">
        <v>6</v>
      </c>
      <c r="E129" s="23">
        <v>1</v>
      </c>
      <c r="F129" s="21">
        <v>0</v>
      </c>
      <c r="G129" s="23">
        <v>0</v>
      </c>
      <c r="H129" s="21">
        <v>3</v>
      </c>
      <c r="I129" s="23">
        <v>0.5</v>
      </c>
      <c r="J129" s="21">
        <v>1</v>
      </c>
      <c r="K129" s="23">
        <v>0.17</v>
      </c>
      <c r="L129" s="21">
        <v>2</v>
      </c>
      <c r="M129" s="23">
        <v>0.33</v>
      </c>
      <c r="N129" s="24">
        <v>0.66700000000000004</v>
      </c>
      <c r="O129" s="3">
        <v>0.5</v>
      </c>
      <c r="P129" s="4">
        <v>3.2</v>
      </c>
      <c r="Q129" s="5">
        <v>0.433</v>
      </c>
    </row>
    <row r="130" spans="1:17" ht="15.75" x14ac:dyDescent="0.25">
      <c r="A130" s="18">
        <v>106</v>
      </c>
      <c r="B130" s="20" t="s">
        <v>72</v>
      </c>
      <c r="C130" s="21">
        <v>10</v>
      </c>
      <c r="D130" s="22">
        <v>9</v>
      </c>
      <c r="E130" s="23">
        <v>0.9</v>
      </c>
      <c r="F130" s="21">
        <v>1</v>
      </c>
      <c r="G130" s="23">
        <v>0.11</v>
      </c>
      <c r="H130" s="21">
        <v>3</v>
      </c>
      <c r="I130" s="23">
        <v>0.33</v>
      </c>
      <c r="J130" s="21">
        <v>5</v>
      </c>
      <c r="K130" s="23">
        <v>0.55000000000000004</v>
      </c>
      <c r="L130" s="21">
        <v>0</v>
      </c>
      <c r="M130" s="23">
        <v>0</v>
      </c>
      <c r="N130" s="24">
        <v>1</v>
      </c>
      <c r="O130" s="3">
        <v>0.44</v>
      </c>
      <c r="P130" s="4">
        <v>3.6</v>
      </c>
      <c r="Q130" s="5">
        <v>0.52</v>
      </c>
    </row>
    <row r="131" spans="1:17" ht="15.75" x14ac:dyDescent="0.25">
      <c r="A131" s="18">
        <v>107</v>
      </c>
      <c r="B131" s="20" t="s">
        <v>73</v>
      </c>
      <c r="C131" s="21">
        <v>13</v>
      </c>
      <c r="D131" s="22">
        <v>13</v>
      </c>
      <c r="E131" s="23">
        <v>1</v>
      </c>
      <c r="F131" s="21">
        <v>3</v>
      </c>
      <c r="G131" s="23">
        <v>0.23</v>
      </c>
      <c r="H131" s="21">
        <v>8</v>
      </c>
      <c r="I131" s="23">
        <v>0.61</v>
      </c>
      <c r="J131" s="21">
        <v>1</v>
      </c>
      <c r="K131" s="23">
        <v>0.08</v>
      </c>
      <c r="L131" s="21">
        <v>1</v>
      </c>
      <c r="M131" s="23">
        <v>0.08</v>
      </c>
      <c r="N131" s="24">
        <v>0.92</v>
      </c>
      <c r="O131" s="3">
        <v>0.85</v>
      </c>
      <c r="P131" s="4">
        <v>4</v>
      </c>
      <c r="Q131" s="5">
        <v>0.66</v>
      </c>
    </row>
    <row r="132" spans="1:17" ht="15.75" x14ac:dyDescent="0.25">
      <c r="A132" s="18">
        <v>108</v>
      </c>
      <c r="B132" s="20" t="s">
        <v>74</v>
      </c>
      <c r="C132" s="21">
        <v>5</v>
      </c>
      <c r="D132" s="22">
        <v>5</v>
      </c>
      <c r="E132" s="23">
        <v>1</v>
      </c>
      <c r="F132" s="21">
        <v>0</v>
      </c>
      <c r="G132" s="23">
        <v>0</v>
      </c>
      <c r="H132" s="21">
        <v>2</v>
      </c>
      <c r="I132" s="23">
        <v>0.4</v>
      </c>
      <c r="J132" s="21">
        <v>3</v>
      </c>
      <c r="K132" s="23">
        <v>0.6</v>
      </c>
      <c r="L132" s="21">
        <v>0</v>
      </c>
      <c r="M132" s="23">
        <v>0</v>
      </c>
      <c r="N132" s="24">
        <v>1</v>
      </c>
      <c r="O132" s="3">
        <v>0.4</v>
      </c>
      <c r="P132" s="4">
        <v>3.4</v>
      </c>
      <c r="Q132" s="5">
        <v>0.47199999999999998</v>
      </c>
    </row>
    <row r="133" spans="1:17" ht="15.75" x14ac:dyDescent="0.25">
      <c r="A133" s="18"/>
      <c r="B133" s="20" t="s">
        <v>75</v>
      </c>
      <c r="C133" s="21">
        <v>6</v>
      </c>
      <c r="D133" s="22">
        <v>6</v>
      </c>
      <c r="E133" s="23">
        <v>1</v>
      </c>
      <c r="F133" s="21">
        <v>1</v>
      </c>
      <c r="G133" s="23">
        <v>0.16</v>
      </c>
      <c r="H133" s="21">
        <v>4</v>
      </c>
      <c r="I133" s="23">
        <v>0.64</v>
      </c>
      <c r="J133" s="21">
        <v>1</v>
      </c>
      <c r="K133" s="23">
        <v>0.16</v>
      </c>
      <c r="L133" s="21">
        <v>0</v>
      </c>
      <c r="M133" s="23">
        <v>0</v>
      </c>
      <c r="N133" s="24">
        <v>1</v>
      </c>
      <c r="O133" s="3">
        <v>0.83299999999999996</v>
      </c>
      <c r="P133" s="4">
        <v>4</v>
      </c>
      <c r="Q133" s="5">
        <v>0.65300000000000002</v>
      </c>
    </row>
    <row r="134" spans="1:17" ht="15.75" x14ac:dyDescent="0.25">
      <c r="A134" s="18">
        <v>109</v>
      </c>
      <c r="B134" s="20" t="s">
        <v>76</v>
      </c>
      <c r="C134" s="21">
        <v>8</v>
      </c>
      <c r="D134" s="22">
        <v>8</v>
      </c>
      <c r="E134" s="23">
        <v>1</v>
      </c>
      <c r="F134" s="21">
        <v>3</v>
      </c>
      <c r="G134" s="23">
        <v>0.375</v>
      </c>
      <c r="H134" s="21">
        <v>3</v>
      </c>
      <c r="I134" s="23">
        <v>0.375</v>
      </c>
      <c r="J134" s="21">
        <v>2</v>
      </c>
      <c r="K134" s="23">
        <v>0.25</v>
      </c>
      <c r="L134" s="21">
        <v>0</v>
      </c>
      <c r="M134" s="23">
        <v>0</v>
      </c>
      <c r="N134" s="24">
        <v>1</v>
      </c>
      <c r="O134" s="3">
        <v>0.75</v>
      </c>
      <c r="P134" s="4">
        <v>4.0999999999999996</v>
      </c>
      <c r="Q134" s="5">
        <v>0.70499999999999996</v>
      </c>
    </row>
    <row r="135" spans="1:17" ht="15.75" x14ac:dyDescent="0.25">
      <c r="A135" s="18">
        <v>110</v>
      </c>
      <c r="B135" s="20" t="s">
        <v>77</v>
      </c>
      <c r="C135" s="21">
        <v>4</v>
      </c>
      <c r="D135" s="22">
        <v>4</v>
      </c>
      <c r="E135" s="23">
        <v>1</v>
      </c>
      <c r="F135" s="21">
        <v>1</v>
      </c>
      <c r="G135" s="23">
        <v>0.25</v>
      </c>
      <c r="H135" s="21">
        <v>3</v>
      </c>
      <c r="I135" s="23">
        <v>0.75</v>
      </c>
      <c r="J135" s="21">
        <v>0</v>
      </c>
      <c r="K135" s="23">
        <v>0</v>
      </c>
      <c r="L135" s="21">
        <v>0</v>
      </c>
      <c r="M135" s="23">
        <v>0</v>
      </c>
      <c r="N135" s="24">
        <v>1</v>
      </c>
      <c r="O135" s="3">
        <v>1</v>
      </c>
      <c r="P135" s="4">
        <v>4.2</v>
      </c>
      <c r="Q135" s="5">
        <v>0.66</v>
      </c>
    </row>
    <row r="136" spans="1:17" ht="15.75" x14ac:dyDescent="0.25">
      <c r="A136" s="18">
        <v>111</v>
      </c>
      <c r="B136" s="20" t="s">
        <v>78</v>
      </c>
      <c r="C136" s="21">
        <v>3</v>
      </c>
      <c r="D136" s="22">
        <v>3</v>
      </c>
      <c r="E136" s="23">
        <v>1</v>
      </c>
      <c r="F136" s="21">
        <v>0</v>
      </c>
      <c r="G136" s="23">
        <v>0</v>
      </c>
      <c r="H136" s="21">
        <v>2</v>
      </c>
      <c r="I136" s="23">
        <v>0.67</v>
      </c>
      <c r="J136" s="21">
        <v>1</v>
      </c>
      <c r="K136" s="23">
        <v>0.33</v>
      </c>
      <c r="L136" s="21">
        <v>0</v>
      </c>
      <c r="M136" s="23">
        <v>0</v>
      </c>
      <c r="N136" s="24">
        <v>1</v>
      </c>
      <c r="O136" s="3">
        <v>0.67</v>
      </c>
      <c r="P136" s="4">
        <v>3.7</v>
      </c>
      <c r="Q136" s="5">
        <v>0.55000000000000004</v>
      </c>
    </row>
    <row r="137" spans="1:17" ht="15.75" x14ac:dyDescent="0.25">
      <c r="A137" s="18">
        <v>112</v>
      </c>
      <c r="B137" s="20" t="s">
        <v>79</v>
      </c>
      <c r="C137" s="21">
        <v>5</v>
      </c>
      <c r="D137" s="22">
        <v>5</v>
      </c>
      <c r="E137" s="23">
        <v>1</v>
      </c>
      <c r="F137" s="21">
        <v>0</v>
      </c>
      <c r="G137" s="23">
        <v>0</v>
      </c>
      <c r="H137" s="21">
        <v>3</v>
      </c>
      <c r="I137" s="23">
        <v>0.6</v>
      </c>
      <c r="J137" s="21">
        <v>2</v>
      </c>
      <c r="K137" s="23">
        <v>0.4</v>
      </c>
      <c r="L137" s="21">
        <v>0</v>
      </c>
      <c r="M137" s="23">
        <v>0</v>
      </c>
      <c r="N137" s="24">
        <v>1</v>
      </c>
      <c r="O137" s="3">
        <v>0.6</v>
      </c>
      <c r="P137" s="4">
        <v>3.6</v>
      </c>
      <c r="Q137" s="5">
        <v>0.52800000000000002</v>
      </c>
    </row>
    <row r="138" spans="1:17" ht="16.5" thickBot="1" x14ac:dyDescent="0.3">
      <c r="A138" s="64">
        <v>113</v>
      </c>
      <c r="B138" s="25" t="s">
        <v>136</v>
      </c>
      <c r="C138" s="26">
        <v>2</v>
      </c>
      <c r="D138" s="27">
        <v>2</v>
      </c>
      <c r="E138" s="28">
        <v>1</v>
      </c>
      <c r="F138" s="26">
        <v>1</v>
      </c>
      <c r="G138" s="28">
        <v>0.5</v>
      </c>
      <c r="H138" s="26">
        <v>1</v>
      </c>
      <c r="I138" s="28">
        <v>0.5</v>
      </c>
      <c r="J138" s="26">
        <v>0</v>
      </c>
      <c r="K138" s="28">
        <v>0</v>
      </c>
      <c r="L138" s="26">
        <v>0</v>
      </c>
      <c r="M138" s="28">
        <v>0</v>
      </c>
      <c r="N138" s="29">
        <v>1</v>
      </c>
      <c r="O138" s="9">
        <v>1</v>
      </c>
      <c r="P138" s="10">
        <v>4.5</v>
      </c>
      <c r="Q138" s="11">
        <v>0.82</v>
      </c>
    </row>
    <row r="139" spans="1:17" ht="16.5" thickBot="1" x14ac:dyDescent="0.3">
      <c r="A139" s="63"/>
      <c r="B139" s="102" t="s">
        <v>9</v>
      </c>
      <c r="C139" s="76">
        <f>SUM(C125:C138)</f>
        <v>153</v>
      </c>
      <c r="D139" s="76">
        <v>147</v>
      </c>
      <c r="E139" s="77">
        <v>0.98</v>
      </c>
      <c r="F139" s="76">
        <v>90</v>
      </c>
      <c r="G139" s="109">
        <v>0.6</v>
      </c>
      <c r="H139" s="76">
        <v>40</v>
      </c>
      <c r="I139" s="109">
        <v>0.27500000000000002</v>
      </c>
      <c r="J139" s="76">
        <v>14</v>
      </c>
      <c r="K139" s="109">
        <v>9.5000000000000001E-2</v>
      </c>
      <c r="L139" s="76">
        <v>3</v>
      </c>
      <c r="M139" s="109">
        <v>0.02</v>
      </c>
      <c r="N139" s="113">
        <v>0.97799999999999998</v>
      </c>
      <c r="O139" s="113">
        <v>0.86299999999999999</v>
      </c>
      <c r="P139" s="114">
        <v>4.4000000000000004</v>
      </c>
      <c r="Q139" s="115">
        <v>0.79300000000000004</v>
      </c>
    </row>
    <row r="140" spans="1:17" ht="15.75" x14ac:dyDescent="0.25">
      <c r="A140" s="18">
        <v>114</v>
      </c>
      <c r="B140" s="37" t="s">
        <v>81</v>
      </c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19"/>
      <c r="P140" s="19"/>
      <c r="Q140" s="19"/>
    </row>
    <row r="141" spans="1:17" ht="31.5" x14ac:dyDescent="0.25">
      <c r="A141" s="18">
        <v>115</v>
      </c>
      <c r="B141" s="40" t="s">
        <v>82</v>
      </c>
      <c r="C141" s="130">
        <v>11</v>
      </c>
      <c r="D141" s="131">
        <v>10</v>
      </c>
      <c r="E141" s="129">
        <v>91</v>
      </c>
      <c r="F141" s="130">
        <v>2</v>
      </c>
      <c r="G141" s="129">
        <v>20</v>
      </c>
      <c r="H141" s="130">
        <v>6</v>
      </c>
      <c r="I141" s="129">
        <v>60</v>
      </c>
      <c r="J141" s="130">
        <v>1</v>
      </c>
      <c r="K141" s="129">
        <v>10</v>
      </c>
      <c r="L141" s="130">
        <v>1</v>
      </c>
      <c r="M141" s="129">
        <v>10</v>
      </c>
      <c r="N141" s="129">
        <v>90</v>
      </c>
      <c r="O141" s="129">
        <v>80</v>
      </c>
      <c r="P141" s="129">
        <v>3.9</v>
      </c>
      <c r="Q141" s="129">
        <v>63</v>
      </c>
    </row>
    <row r="142" spans="1:17" ht="31.5" x14ac:dyDescent="0.25">
      <c r="A142" s="18">
        <v>116</v>
      </c>
      <c r="B142" s="41" t="s">
        <v>83</v>
      </c>
      <c r="C142" s="132">
        <v>8</v>
      </c>
      <c r="D142" s="125">
        <v>8</v>
      </c>
      <c r="E142" s="126">
        <v>1</v>
      </c>
      <c r="F142" s="132">
        <v>1</v>
      </c>
      <c r="G142" s="126">
        <v>0.125</v>
      </c>
      <c r="H142" s="132">
        <v>2</v>
      </c>
      <c r="I142" s="126">
        <v>0.25</v>
      </c>
      <c r="J142" s="132">
        <v>5</v>
      </c>
      <c r="K142" s="126">
        <v>0.625</v>
      </c>
      <c r="L142" s="132">
        <v>0</v>
      </c>
      <c r="M142" s="126">
        <v>0</v>
      </c>
      <c r="N142" s="127">
        <v>1</v>
      </c>
      <c r="O142" s="128">
        <v>0.38</v>
      </c>
      <c r="P142" s="129">
        <v>3.5</v>
      </c>
      <c r="Q142" s="5">
        <v>0.51</v>
      </c>
    </row>
    <row r="143" spans="1:17" ht="32.25" thickBot="1" x14ac:dyDescent="0.3">
      <c r="A143" s="18">
        <v>117</v>
      </c>
      <c r="B143" s="40" t="s">
        <v>141</v>
      </c>
      <c r="C143" s="141">
        <v>27</v>
      </c>
      <c r="D143" s="142">
        <v>26</v>
      </c>
      <c r="E143" s="143">
        <v>0.98</v>
      </c>
      <c r="F143" s="141">
        <v>6</v>
      </c>
      <c r="G143" s="143">
        <v>0.23</v>
      </c>
      <c r="H143" s="141">
        <v>12</v>
      </c>
      <c r="I143" s="143">
        <v>0.46</v>
      </c>
      <c r="J143" s="141">
        <v>6</v>
      </c>
      <c r="K143" s="143">
        <v>0.23</v>
      </c>
      <c r="L143" s="141">
        <v>2</v>
      </c>
      <c r="M143" s="143">
        <v>7.6999999999999999E-2</v>
      </c>
      <c r="N143" s="144">
        <v>0.92300000000000004</v>
      </c>
      <c r="O143" s="145">
        <v>0.69199999999999995</v>
      </c>
      <c r="P143" s="146">
        <v>3.8</v>
      </c>
      <c r="Q143" s="147">
        <v>60.7</v>
      </c>
    </row>
    <row r="144" spans="1:17" ht="16.5" thickBot="1" x14ac:dyDescent="0.3">
      <c r="A144" s="18">
        <v>118</v>
      </c>
      <c r="B144" s="123" t="s">
        <v>9</v>
      </c>
      <c r="C144" s="12">
        <v>45</v>
      </c>
      <c r="D144" s="17">
        <v>43</v>
      </c>
      <c r="E144" s="13">
        <v>0.96</v>
      </c>
      <c r="F144" s="17">
        <v>8</v>
      </c>
      <c r="G144" s="13">
        <v>0.218</v>
      </c>
      <c r="H144" s="17">
        <v>20</v>
      </c>
      <c r="I144" s="13">
        <v>0.41599999999999998</v>
      </c>
      <c r="J144" s="17">
        <v>12</v>
      </c>
      <c r="K144" s="13">
        <v>0.308</v>
      </c>
      <c r="L144" s="17">
        <v>3</v>
      </c>
      <c r="M144" s="13">
        <v>3.6999999999999998E-2</v>
      </c>
      <c r="N144" s="14">
        <v>0.96599999999999997</v>
      </c>
      <c r="O144" s="14">
        <v>0.67600000000000005</v>
      </c>
      <c r="P144" s="15">
        <v>3.8</v>
      </c>
      <c r="Q144" s="16">
        <v>0.625</v>
      </c>
    </row>
    <row r="145" spans="1:17" ht="15.75" x14ac:dyDescent="0.25">
      <c r="A145" s="18">
        <v>119</v>
      </c>
      <c r="B145" s="133" t="s">
        <v>131</v>
      </c>
      <c r="C145" s="134">
        <v>3824</v>
      </c>
      <c r="D145" s="135">
        <v>3595</v>
      </c>
      <c r="E145" s="136">
        <v>0.94</v>
      </c>
      <c r="F145" s="137">
        <v>948</v>
      </c>
      <c r="G145" s="136">
        <v>0.254</v>
      </c>
      <c r="H145" s="137">
        <v>1623</v>
      </c>
      <c r="I145" s="136">
        <v>0.44</v>
      </c>
      <c r="J145" s="137">
        <v>861</v>
      </c>
      <c r="K145" s="136">
        <v>0.23200000000000001</v>
      </c>
      <c r="L145" s="137">
        <v>163</v>
      </c>
      <c r="M145" s="136">
        <v>4.3700000000000003E-2</v>
      </c>
      <c r="N145" s="138">
        <v>0.95599999999999996</v>
      </c>
      <c r="O145" s="138">
        <v>0.73399999999999999</v>
      </c>
      <c r="P145" s="139">
        <v>4</v>
      </c>
      <c r="Q145" s="140">
        <v>0.66400000000000003</v>
      </c>
    </row>
    <row r="146" spans="1:17" x14ac:dyDescent="0.25">
      <c r="A146" s="18">
        <v>120</v>
      </c>
    </row>
    <row r="147" spans="1:17" ht="15.75" x14ac:dyDescent="0.25">
      <c r="A147" s="18">
        <v>121</v>
      </c>
      <c r="C147" s="61"/>
    </row>
    <row r="148" spans="1:17" x14ac:dyDescent="0.25">
      <c r="A148" s="18">
        <v>122</v>
      </c>
    </row>
    <row r="149" spans="1:17" x14ac:dyDescent="0.25">
      <c r="A149" s="18">
        <v>123</v>
      </c>
    </row>
    <row r="150" spans="1:17" x14ac:dyDescent="0.25">
      <c r="A150" s="18">
        <v>124</v>
      </c>
    </row>
    <row r="151" spans="1:17" x14ac:dyDescent="0.25">
      <c r="A151" s="18">
        <v>125</v>
      </c>
    </row>
    <row r="152" spans="1:17" x14ac:dyDescent="0.25">
      <c r="A152" s="18">
        <v>127</v>
      </c>
    </row>
    <row r="153" spans="1:17" x14ac:dyDescent="0.25">
      <c r="A153" s="18">
        <v>128</v>
      </c>
    </row>
    <row r="154" spans="1:17" x14ac:dyDescent="0.25">
      <c r="A154" s="18">
        <v>129</v>
      </c>
    </row>
    <row r="155" spans="1:17" x14ac:dyDescent="0.25">
      <c r="A155" s="18">
        <v>130</v>
      </c>
    </row>
    <row r="156" spans="1:17" x14ac:dyDescent="0.25">
      <c r="A156" s="46"/>
    </row>
    <row r="157" spans="1:17" x14ac:dyDescent="0.25">
      <c r="A157" s="18"/>
    </row>
    <row r="158" spans="1:17" x14ac:dyDescent="0.25">
      <c r="A158" s="18">
        <v>130</v>
      </c>
    </row>
    <row r="159" spans="1:17" x14ac:dyDescent="0.25">
      <c r="A159" s="18">
        <v>131</v>
      </c>
    </row>
    <row r="160" spans="1:17" x14ac:dyDescent="0.25">
      <c r="A160" s="18">
        <v>132</v>
      </c>
    </row>
    <row r="161" spans="1:1" x14ac:dyDescent="0.25">
      <c r="A161" s="18">
        <v>133</v>
      </c>
    </row>
    <row r="162" spans="1:1" x14ac:dyDescent="0.25">
      <c r="A162" s="18">
        <v>134</v>
      </c>
    </row>
    <row r="163" spans="1:1" x14ac:dyDescent="0.25">
      <c r="A163" s="18">
        <v>135</v>
      </c>
    </row>
    <row r="164" spans="1:1" x14ac:dyDescent="0.25">
      <c r="A164" s="18">
        <v>136</v>
      </c>
    </row>
    <row r="165" spans="1:1" x14ac:dyDescent="0.25">
      <c r="A165" s="46"/>
    </row>
    <row r="166" spans="1:1" x14ac:dyDescent="0.25">
      <c r="A166" s="46"/>
    </row>
    <row r="167" spans="1:1" x14ac:dyDescent="0.25">
      <c r="A167" s="62"/>
    </row>
  </sheetData>
  <mergeCells count="15">
    <mergeCell ref="B2:Q2"/>
    <mergeCell ref="B3:N3"/>
    <mergeCell ref="A4:A7"/>
    <mergeCell ref="P4:P7"/>
    <mergeCell ref="Q4:Q7"/>
    <mergeCell ref="F6:G6"/>
    <mergeCell ref="H6:I6"/>
    <mergeCell ref="J6:K6"/>
    <mergeCell ref="L6:M6"/>
    <mergeCell ref="B4:B7"/>
    <mergeCell ref="C4:C7"/>
    <mergeCell ref="D4:E6"/>
    <mergeCell ref="F4:M5"/>
    <mergeCell ref="N4:N7"/>
    <mergeCell ref="O4:O7"/>
  </mergeCells>
  <conditionalFormatting sqref="E101:E102">
    <cfRule type="cellIs" dxfId="11" priority="19" operator="greaterThan">
      <formula>100</formula>
    </cfRule>
  </conditionalFormatting>
  <conditionalFormatting sqref="E103:E110">
    <cfRule type="cellIs" dxfId="10" priority="11" operator="greaterThan">
      <formula>100</formula>
    </cfRule>
  </conditionalFormatting>
  <conditionalFormatting sqref="E111">
    <cfRule type="cellIs" dxfId="9" priority="10" operator="greaterThan">
      <formula>100</formula>
    </cfRule>
  </conditionalFormatting>
  <conditionalFormatting sqref="E113:E114">
    <cfRule type="cellIs" dxfId="8" priority="9" operator="greaterThan">
      <formula>100</formula>
    </cfRule>
  </conditionalFormatting>
  <conditionalFormatting sqref="E116:E117">
    <cfRule type="cellIs" dxfId="7" priority="8" operator="greaterThan">
      <formula>100</formula>
    </cfRule>
  </conditionalFormatting>
  <conditionalFormatting sqref="E118:E119">
    <cfRule type="cellIs" dxfId="6" priority="7" operator="greaterThan">
      <formula>100</formula>
    </cfRule>
  </conditionalFormatting>
  <conditionalFormatting sqref="E121">
    <cfRule type="cellIs" dxfId="5" priority="6" operator="greaterThan">
      <formula>100</formula>
    </cfRule>
  </conditionalFormatting>
  <conditionalFormatting sqref="E122">
    <cfRule type="cellIs" dxfId="4" priority="5" operator="greaterThan">
      <formula>100</formula>
    </cfRule>
  </conditionalFormatting>
  <conditionalFormatting sqref="E112">
    <cfRule type="cellIs" dxfId="3" priority="4" operator="greaterThan">
      <formula>100</formula>
    </cfRule>
  </conditionalFormatting>
  <conditionalFormatting sqref="E115">
    <cfRule type="cellIs" dxfId="2" priority="3" operator="greaterThan">
      <formula>100</formula>
    </cfRule>
  </conditionalFormatting>
  <conditionalFormatting sqref="E120">
    <cfRule type="cellIs" dxfId="1" priority="2" operator="greaterThan">
      <formula>100</formula>
    </cfRule>
  </conditionalFormatting>
  <conditionalFormatting sqref="E141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итоги_диктант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cp:lastPrinted>2026-05-11T05:44:14Z</cp:lastPrinted>
  <dcterms:created xsi:type="dcterms:W3CDTF">2015-06-05T18:19:34Z</dcterms:created>
  <dcterms:modified xsi:type="dcterms:W3CDTF">2026-05-26T05:11:32Z</dcterms:modified>
</cp:coreProperties>
</file>