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НА САЙТ\"/>
    </mc:Choice>
  </mc:AlternateContent>
  <bookViews>
    <workbookView xWindow="0" yWindow="0" windowWidth="21600" windowHeight="9630"/>
  </bookViews>
  <sheets>
    <sheet name="Общие итоги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7" i="5" l="1"/>
  <c r="J167" i="5"/>
  <c r="K167" i="5" s="1"/>
  <c r="H167" i="5"/>
  <c r="F167" i="5"/>
  <c r="P167" i="5" s="1"/>
  <c r="D167" i="5"/>
  <c r="E167" i="5" s="1"/>
  <c r="C167" i="5"/>
  <c r="Q166" i="5"/>
  <c r="Q165" i="5"/>
  <c r="Q164" i="5"/>
  <c r="Q163" i="5"/>
  <c r="Q162" i="5"/>
  <c r="Q161" i="5"/>
  <c r="Q160" i="5"/>
  <c r="Q159" i="5"/>
  <c r="Q158" i="5"/>
  <c r="L152" i="5"/>
  <c r="N152" i="5" s="1"/>
  <c r="J152" i="5"/>
  <c r="H152" i="5"/>
  <c r="F152" i="5"/>
  <c r="D152" i="5"/>
  <c r="E152" i="5" s="1"/>
  <c r="C152" i="5"/>
  <c r="Q151" i="5"/>
  <c r="Q150" i="5"/>
  <c r="Q149" i="5"/>
  <c r="Q148" i="5"/>
  <c r="Q147" i="5"/>
  <c r="L140" i="5"/>
  <c r="J140" i="5"/>
  <c r="H140" i="5"/>
  <c r="F140" i="5"/>
  <c r="C140" i="5"/>
  <c r="Q139" i="5"/>
  <c r="D138" i="5"/>
  <c r="Q138" i="5" s="1"/>
  <c r="D137" i="5"/>
  <c r="Q137" i="5" s="1"/>
  <c r="D136" i="5"/>
  <c r="Q135" i="5"/>
  <c r="Q134" i="5"/>
  <c r="D134" i="5"/>
  <c r="Q133" i="5"/>
  <c r="D133" i="5"/>
  <c r="Q132" i="5"/>
  <c r="D132" i="5"/>
  <c r="Q131" i="5"/>
  <c r="D131" i="5"/>
  <c r="Q124" i="5"/>
  <c r="L123" i="5"/>
  <c r="J123" i="5"/>
  <c r="H123" i="5"/>
  <c r="F123" i="5"/>
  <c r="C123" i="5"/>
  <c r="Q122" i="5"/>
  <c r="O122" i="5"/>
  <c r="M122" i="5"/>
  <c r="I122" i="5"/>
  <c r="E122" i="5"/>
  <c r="D122" i="5"/>
  <c r="P122" i="5" s="1"/>
  <c r="Q121" i="5"/>
  <c r="O121" i="5"/>
  <c r="M121" i="5"/>
  <c r="I121" i="5"/>
  <c r="E121" i="5"/>
  <c r="D121" i="5"/>
  <c r="P121" i="5" s="1"/>
  <c r="Q120" i="5"/>
  <c r="O120" i="5"/>
  <c r="M120" i="5"/>
  <c r="I120" i="5"/>
  <c r="E120" i="5"/>
  <c r="D120" i="5"/>
  <c r="P120" i="5" s="1"/>
  <c r="Q119" i="5"/>
  <c r="O119" i="5"/>
  <c r="M119" i="5"/>
  <c r="I119" i="5"/>
  <c r="E119" i="5"/>
  <c r="D119" i="5"/>
  <c r="P119" i="5" s="1"/>
  <c r="Q118" i="5"/>
  <c r="O118" i="5"/>
  <c r="M118" i="5"/>
  <c r="I118" i="5"/>
  <c r="E118" i="5"/>
  <c r="D118" i="5"/>
  <c r="P118" i="5" s="1"/>
  <c r="Q117" i="5"/>
  <c r="O117" i="5"/>
  <c r="M117" i="5"/>
  <c r="I117" i="5"/>
  <c r="E117" i="5"/>
  <c r="D117" i="5"/>
  <c r="P117" i="5" s="1"/>
  <c r="Q115" i="5"/>
  <c r="O115" i="5"/>
  <c r="M115" i="5"/>
  <c r="I115" i="5"/>
  <c r="E115" i="5"/>
  <c r="D115" i="5"/>
  <c r="P115" i="5" s="1"/>
  <c r="Q114" i="5"/>
  <c r="O114" i="5"/>
  <c r="M114" i="5"/>
  <c r="I114" i="5"/>
  <c r="E114" i="5"/>
  <c r="D114" i="5"/>
  <c r="P114" i="5" s="1"/>
  <c r="Q113" i="5"/>
  <c r="O113" i="5"/>
  <c r="M113" i="5"/>
  <c r="I113" i="5"/>
  <c r="E113" i="5"/>
  <c r="D113" i="5"/>
  <c r="P113" i="5" s="1"/>
  <c r="O112" i="5"/>
  <c r="M112" i="5"/>
  <c r="I112" i="5"/>
  <c r="E112" i="5"/>
  <c r="D112" i="5"/>
  <c r="P112" i="5" s="1"/>
  <c r="Q111" i="5"/>
  <c r="O111" i="5"/>
  <c r="M111" i="5"/>
  <c r="I111" i="5"/>
  <c r="E111" i="5"/>
  <c r="D111" i="5"/>
  <c r="P111" i="5" s="1"/>
  <c r="Q110" i="5"/>
  <c r="O110" i="5"/>
  <c r="M110" i="5"/>
  <c r="I110" i="5"/>
  <c r="E110" i="5"/>
  <c r="D110" i="5"/>
  <c r="P110" i="5" s="1"/>
  <c r="Q109" i="5"/>
  <c r="O109" i="5"/>
  <c r="M109" i="5"/>
  <c r="I109" i="5"/>
  <c r="E109" i="5"/>
  <c r="D109" i="5"/>
  <c r="P109" i="5" s="1"/>
  <c r="Q108" i="5"/>
  <c r="O108" i="5"/>
  <c r="M108" i="5"/>
  <c r="I108" i="5"/>
  <c r="E108" i="5"/>
  <c r="D108" i="5"/>
  <c r="P108" i="5" s="1"/>
  <c r="C106" i="5"/>
  <c r="L105" i="5"/>
  <c r="J105" i="5"/>
  <c r="H105" i="5"/>
  <c r="F105" i="5"/>
  <c r="D105" i="5"/>
  <c r="E105" i="5" s="1"/>
  <c r="C105" i="5"/>
  <c r="Q104" i="5"/>
  <c r="O104" i="5"/>
  <c r="M104" i="5"/>
  <c r="I104" i="5"/>
  <c r="E104" i="5"/>
  <c r="D104" i="5"/>
  <c r="P104" i="5" s="1"/>
  <c r="Q103" i="5"/>
  <c r="O103" i="5"/>
  <c r="M103" i="5"/>
  <c r="I103" i="5"/>
  <c r="E103" i="5"/>
  <c r="D103" i="5"/>
  <c r="P103" i="5" s="1"/>
  <c r="Q102" i="5"/>
  <c r="O102" i="5"/>
  <c r="M102" i="5"/>
  <c r="I102" i="5"/>
  <c r="E102" i="5"/>
  <c r="D102" i="5"/>
  <c r="P102" i="5" s="1"/>
  <c r="L101" i="5"/>
  <c r="J101" i="5"/>
  <c r="J106" i="5" s="1"/>
  <c r="F101" i="5"/>
  <c r="D101" i="5"/>
  <c r="E101" i="5" s="1"/>
  <c r="C101" i="5"/>
  <c r="Q100" i="5"/>
  <c r="O100" i="5"/>
  <c r="M100" i="5"/>
  <c r="I100" i="5"/>
  <c r="E100" i="5"/>
  <c r="D100" i="5"/>
  <c r="P100" i="5" s="1"/>
  <c r="Q99" i="5"/>
  <c r="O99" i="5"/>
  <c r="M99" i="5"/>
  <c r="I99" i="5"/>
  <c r="E99" i="5"/>
  <c r="D99" i="5"/>
  <c r="P99" i="5" s="1"/>
  <c r="Q98" i="5"/>
  <c r="O98" i="5"/>
  <c r="M98" i="5"/>
  <c r="I98" i="5"/>
  <c r="E98" i="5"/>
  <c r="D98" i="5"/>
  <c r="P98" i="5" s="1"/>
  <c r="Q97" i="5"/>
  <c r="O97" i="5"/>
  <c r="M97" i="5"/>
  <c r="I97" i="5"/>
  <c r="E97" i="5"/>
  <c r="D97" i="5"/>
  <c r="P97" i="5" s="1"/>
  <c r="D96" i="5"/>
  <c r="P96" i="5" s="1"/>
  <c r="D95" i="5"/>
  <c r="Q95" i="5" s="1"/>
  <c r="D94" i="5"/>
  <c r="Q94" i="5" s="1"/>
  <c r="D93" i="5"/>
  <c r="Q93" i="5" s="1"/>
  <c r="D92" i="5"/>
  <c r="Q92" i="5" s="1"/>
  <c r="D89" i="5"/>
  <c r="Q88" i="5"/>
  <c r="O88" i="5"/>
  <c r="M88" i="5"/>
  <c r="I88" i="5"/>
  <c r="E88" i="5"/>
  <c r="D88" i="5"/>
  <c r="P88" i="5" s="1"/>
  <c r="Q87" i="5"/>
  <c r="O87" i="5"/>
  <c r="M87" i="5"/>
  <c r="L87" i="5"/>
  <c r="K87" i="5"/>
  <c r="J87" i="5"/>
  <c r="I87" i="5"/>
  <c r="H87" i="5"/>
  <c r="G87" i="5"/>
  <c r="F87" i="5"/>
  <c r="F90" i="5" s="1"/>
  <c r="D87" i="5"/>
  <c r="C87" i="5"/>
  <c r="C90" i="5" s="1"/>
  <c r="D86" i="5"/>
  <c r="Q86" i="5" s="1"/>
  <c r="D85" i="5"/>
  <c r="Q85" i="5" s="1"/>
  <c r="D84" i="5"/>
  <c r="Q84" i="5" s="1"/>
  <c r="D83" i="5"/>
  <c r="Q83" i="5" s="1"/>
  <c r="D82" i="5"/>
  <c r="Q82" i="5" s="1"/>
  <c r="D81" i="5"/>
  <c r="Q81" i="5" s="1"/>
  <c r="L79" i="5"/>
  <c r="M79" i="5" s="1"/>
  <c r="J79" i="5"/>
  <c r="K79" i="5" s="1"/>
  <c r="H79" i="5"/>
  <c r="I79" i="5" s="1"/>
  <c r="F79" i="5"/>
  <c r="Q79" i="5" s="1"/>
  <c r="D79" i="5"/>
  <c r="E79" i="5" s="1"/>
  <c r="C79" i="5"/>
  <c r="Q78" i="5"/>
  <c r="O78" i="5"/>
  <c r="M78" i="5"/>
  <c r="I78" i="5"/>
  <c r="E78" i="5"/>
  <c r="D78" i="5"/>
  <c r="P78" i="5" s="1"/>
  <c r="Q77" i="5"/>
  <c r="O77" i="5"/>
  <c r="M77" i="5"/>
  <c r="I77" i="5"/>
  <c r="E77" i="5"/>
  <c r="D77" i="5"/>
  <c r="P77" i="5" s="1"/>
  <c r="Q76" i="5"/>
  <c r="O76" i="5"/>
  <c r="M76" i="5"/>
  <c r="I76" i="5"/>
  <c r="E76" i="5"/>
  <c r="D76" i="5"/>
  <c r="P76" i="5" s="1"/>
  <c r="Q75" i="5"/>
  <c r="O75" i="5"/>
  <c r="M75" i="5"/>
  <c r="I75" i="5"/>
  <c r="G75" i="5"/>
  <c r="E75" i="5"/>
  <c r="D75" i="5"/>
  <c r="P75" i="5" s="1"/>
  <c r="Q74" i="5"/>
  <c r="O74" i="5"/>
  <c r="M74" i="5"/>
  <c r="I74" i="5"/>
  <c r="E74" i="5"/>
  <c r="D74" i="5"/>
  <c r="P74" i="5" s="1"/>
  <c r="Q73" i="5"/>
  <c r="O73" i="5"/>
  <c r="M73" i="5"/>
  <c r="I73" i="5"/>
  <c r="E73" i="5"/>
  <c r="D73" i="5"/>
  <c r="P73" i="5" s="1"/>
  <c r="Q72" i="5"/>
  <c r="O72" i="5"/>
  <c r="M72" i="5"/>
  <c r="I72" i="5"/>
  <c r="E72" i="5"/>
  <c r="D72" i="5"/>
  <c r="P72" i="5" s="1"/>
  <c r="Q70" i="5"/>
  <c r="O70" i="5"/>
  <c r="M70" i="5"/>
  <c r="L70" i="5"/>
  <c r="K70" i="5"/>
  <c r="J70" i="5"/>
  <c r="I70" i="5"/>
  <c r="H70" i="5"/>
  <c r="G70" i="5"/>
  <c r="F70" i="5"/>
  <c r="P70" i="5" s="1"/>
  <c r="D70" i="5"/>
  <c r="Q69" i="5"/>
  <c r="P69" i="5"/>
  <c r="O69" i="5"/>
  <c r="N69" i="5"/>
  <c r="M69" i="5"/>
  <c r="K69" i="5"/>
  <c r="I69" i="5"/>
  <c r="G69" i="5"/>
  <c r="C69" i="5"/>
  <c r="E69" i="5" s="1"/>
  <c r="Q68" i="5"/>
  <c r="P68" i="5"/>
  <c r="O68" i="5"/>
  <c r="N68" i="5"/>
  <c r="M68" i="5"/>
  <c r="K68" i="5"/>
  <c r="I68" i="5"/>
  <c r="G68" i="5"/>
  <c r="E68" i="5"/>
  <c r="Q67" i="5"/>
  <c r="P67" i="5"/>
  <c r="O67" i="5"/>
  <c r="N67" i="5"/>
  <c r="M67" i="5"/>
  <c r="K67" i="5"/>
  <c r="I67" i="5"/>
  <c r="G67" i="5"/>
  <c r="E67" i="5"/>
  <c r="Q66" i="5"/>
  <c r="P66" i="5"/>
  <c r="O66" i="5"/>
  <c r="N66" i="5"/>
  <c r="M66" i="5"/>
  <c r="K66" i="5"/>
  <c r="I66" i="5"/>
  <c r="G66" i="5"/>
  <c r="E66" i="5"/>
  <c r="Q65" i="5"/>
  <c r="P65" i="5"/>
  <c r="O65" i="5"/>
  <c r="N65" i="5"/>
  <c r="M65" i="5"/>
  <c r="K65" i="5"/>
  <c r="I65" i="5"/>
  <c r="G65" i="5"/>
  <c r="E65" i="5"/>
  <c r="Q64" i="5"/>
  <c r="P64" i="5"/>
  <c r="O64" i="5"/>
  <c r="N64" i="5"/>
  <c r="M64" i="5"/>
  <c r="K64" i="5"/>
  <c r="I64" i="5"/>
  <c r="G64" i="5"/>
  <c r="C64" i="5"/>
  <c r="N63" i="5"/>
  <c r="G63" i="5"/>
  <c r="D63" i="5"/>
  <c r="D62" i="5"/>
  <c r="N62" i="5" s="1"/>
  <c r="N61" i="5"/>
  <c r="G61" i="5"/>
  <c r="D61" i="5"/>
  <c r="D60" i="5"/>
  <c r="N60" i="5" s="1"/>
  <c r="N59" i="5"/>
  <c r="G59" i="5"/>
  <c r="D59" i="5"/>
  <c r="D58" i="5"/>
  <c r="N58" i="5" s="1"/>
  <c r="N57" i="5"/>
  <c r="G57" i="5"/>
  <c r="D57" i="5"/>
  <c r="D56" i="5"/>
  <c r="N56" i="5" s="1"/>
  <c r="N55" i="5"/>
  <c r="G55" i="5"/>
  <c r="D55" i="5"/>
  <c r="D54" i="5"/>
  <c r="N54" i="5" s="1"/>
  <c r="D53" i="5"/>
  <c r="P53" i="5" s="1"/>
  <c r="D52" i="5"/>
  <c r="P52" i="5" s="1"/>
  <c r="D51" i="5"/>
  <c r="P51" i="5" s="1"/>
  <c r="L49" i="5"/>
  <c r="M49" i="5" s="1"/>
  <c r="J49" i="5"/>
  <c r="K49" i="5" s="1"/>
  <c r="H49" i="5"/>
  <c r="I49" i="5" s="1"/>
  <c r="F49" i="5"/>
  <c r="P49" i="5" s="1"/>
  <c r="D49" i="5"/>
  <c r="E49" i="5" s="1"/>
  <c r="Q48" i="5"/>
  <c r="O48" i="5"/>
  <c r="M48" i="5"/>
  <c r="I48" i="5"/>
  <c r="E48" i="5"/>
  <c r="D48" i="5"/>
  <c r="P48" i="5" s="1"/>
  <c r="Q47" i="5"/>
  <c r="O47" i="5"/>
  <c r="M47" i="5"/>
  <c r="I47" i="5"/>
  <c r="E47" i="5"/>
  <c r="D47" i="5"/>
  <c r="P47" i="5" s="1"/>
  <c r="Q46" i="5"/>
  <c r="O46" i="5"/>
  <c r="M46" i="5"/>
  <c r="L46" i="5"/>
  <c r="K46" i="5"/>
  <c r="J46" i="5"/>
  <c r="I46" i="5"/>
  <c r="H46" i="5"/>
  <c r="G46" i="5"/>
  <c r="F46" i="5"/>
  <c r="P46" i="5" s="1"/>
  <c r="D46" i="5"/>
  <c r="C46" i="5"/>
  <c r="C49" i="5" s="1"/>
  <c r="D45" i="5"/>
  <c r="N45" i="5" s="1"/>
  <c r="N44" i="5"/>
  <c r="G44" i="5"/>
  <c r="D44" i="5"/>
  <c r="D43" i="5"/>
  <c r="N43" i="5" s="1"/>
  <c r="N42" i="5"/>
  <c r="G42" i="5"/>
  <c r="D42" i="5"/>
  <c r="D41" i="5"/>
  <c r="N41" i="5" s="1"/>
  <c r="N40" i="5"/>
  <c r="G40" i="5"/>
  <c r="D40" i="5"/>
  <c r="D39" i="5"/>
  <c r="N39" i="5" s="1"/>
  <c r="N38" i="5"/>
  <c r="G38" i="5"/>
  <c r="D38" i="5"/>
  <c r="D37" i="5"/>
  <c r="N37" i="5" s="1"/>
  <c r="N36" i="5"/>
  <c r="G36" i="5"/>
  <c r="D36" i="5"/>
  <c r="D35" i="5"/>
  <c r="N35" i="5" s="1"/>
  <c r="N34" i="5"/>
  <c r="G34" i="5"/>
  <c r="D34" i="5"/>
  <c r="D32" i="5"/>
  <c r="N32" i="5" s="1"/>
  <c r="N31" i="5"/>
  <c r="G31" i="5"/>
  <c r="D31" i="5"/>
  <c r="D30" i="5"/>
  <c r="N30" i="5" s="1"/>
  <c r="Q27" i="5"/>
  <c r="O27" i="5"/>
  <c r="M27" i="5"/>
  <c r="L27" i="5"/>
  <c r="K27" i="5"/>
  <c r="J27" i="5"/>
  <c r="I27" i="5"/>
  <c r="H27" i="5"/>
  <c r="G27" i="5"/>
  <c r="F27" i="5"/>
  <c r="P27" i="5" s="1"/>
  <c r="D27" i="5"/>
  <c r="C27" i="5"/>
  <c r="E27" i="5" s="1"/>
  <c r="N26" i="5"/>
  <c r="G26" i="5"/>
  <c r="D26" i="5"/>
  <c r="D25" i="5"/>
  <c r="N25" i="5" s="1"/>
  <c r="N24" i="5"/>
  <c r="G24" i="5"/>
  <c r="D24" i="5"/>
  <c r="D23" i="5"/>
  <c r="N23" i="5" s="1"/>
  <c r="L22" i="5"/>
  <c r="J22" i="5"/>
  <c r="H22" i="5"/>
  <c r="F22" i="5"/>
  <c r="C22" i="5"/>
  <c r="C28" i="5" s="1"/>
  <c r="Q21" i="5"/>
  <c r="O21" i="5"/>
  <c r="M21" i="5"/>
  <c r="I21" i="5"/>
  <c r="E21" i="5"/>
  <c r="D21" i="5"/>
  <c r="P21" i="5" s="1"/>
  <c r="O20" i="5"/>
  <c r="M20" i="5"/>
  <c r="I20" i="5"/>
  <c r="E20" i="5"/>
  <c r="D20" i="5"/>
  <c r="P20" i="5" s="1"/>
  <c r="Q19" i="5"/>
  <c r="O19" i="5"/>
  <c r="M19" i="5"/>
  <c r="I19" i="5"/>
  <c r="E19" i="5"/>
  <c r="D19" i="5"/>
  <c r="P19" i="5" s="1"/>
  <c r="Q18" i="5"/>
  <c r="O18" i="5"/>
  <c r="M18" i="5"/>
  <c r="I18" i="5"/>
  <c r="E18" i="5"/>
  <c r="D18" i="5"/>
  <c r="P18" i="5" s="1"/>
  <c r="Q17" i="5"/>
  <c r="O17" i="5"/>
  <c r="M17" i="5"/>
  <c r="I17" i="5"/>
  <c r="E17" i="5"/>
  <c r="D17" i="5"/>
  <c r="P17" i="5" s="1"/>
  <c r="Q16" i="5"/>
  <c r="O16" i="5"/>
  <c r="M16" i="5"/>
  <c r="I16" i="5"/>
  <c r="E16" i="5"/>
  <c r="D16" i="5"/>
  <c r="P16" i="5" s="1"/>
  <c r="Q15" i="5"/>
  <c r="O15" i="5"/>
  <c r="M15" i="5"/>
  <c r="I15" i="5"/>
  <c r="E15" i="5"/>
  <c r="D15" i="5"/>
  <c r="P15" i="5" s="1"/>
  <c r="Q14" i="5"/>
  <c r="O14" i="5"/>
  <c r="M14" i="5"/>
  <c r="I14" i="5"/>
  <c r="E14" i="5"/>
  <c r="D14" i="5"/>
  <c r="P14" i="5" s="1"/>
  <c r="Q13" i="5"/>
  <c r="O13" i="5"/>
  <c r="M13" i="5"/>
  <c r="I13" i="5"/>
  <c r="E13" i="5"/>
  <c r="D13" i="5"/>
  <c r="P13" i="5" s="1"/>
  <c r="Q12" i="5"/>
  <c r="O12" i="5"/>
  <c r="M12" i="5"/>
  <c r="I12" i="5"/>
  <c r="E12" i="5"/>
  <c r="D12" i="5"/>
  <c r="P12" i="5" s="1"/>
  <c r="Q11" i="5"/>
  <c r="O11" i="5"/>
  <c r="M11" i="5"/>
  <c r="I11" i="5"/>
  <c r="E11" i="5"/>
  <c r="D11" i="5"/>
  <c r="P11" i="5" s="1"/>
  <c r="Q10" i="5"/>
  <c r="O10" i="5"/>
  <c r="M10" i="5"/>
  <c r="I10" i="5"/>
  <c r="E10" i="5"/>
  <c r="D10" i="5"/>
  <c r="P10" i="5" s="1"/>
  <c r="Q9" i="5"/>
  <c r="O9" i="5"/>
  <c r="M9" i="5"/>
  <c r="I9" i="5"/>
  <c r="E9" i="5"/>
  <c r="D9" i="5"/>
  <c r="P9" i="5" s="1"/>
  <c r="Q8" i="5"/>
  <c r="O8" i="5"/>
  <c r="M8" i="5"/>
  <c r="I8" i="5"/>
  <c r="E8" i="5"/>
  <c r="D8" i="5"/>
  <c r="P8" i="5" s="1"/>
  <c r="G8" i="5" l="1"/>
  <c r="K8" i="5"/>
  <c r="N8" i="5"/>
  <c r="G9" i="5"/>
  <c r="K9" i="5"/>
  <c r="N9" i="5"/>
  <c r="G10" i="5"/>
  <c r="K10" i="5"/>
  <c r="N10" i="5"/>
  <c r="G11" i="5"/>
  <c r="K11" i="5"/>
  <c r="N11" i="5"/>
  <c r="G12" i="5"/>
  <c r="K12" i="5"/>
  <c r="N12" i="5"/>
  <c r="G13" i="5"/>
  <c r="K13" i="5"/>
  <c r="N13" i="5"/>
  <c r="G14" i="5"/>
  <c r="K14" i="5"/>
  <c r="N14" i="5"/>
  <c r="G15" i="5"/>
  <c r="K15" i="5"/>
  <c r="N15" i="5"/>
  <c r="G16" i="5"/>
  <c r="K16" i="5"/>
  <c r="N16" i="5"/>
  <c r="G17" i="5"/>
  <c r="K17" i="5"/>
  <c r="N17" i="5"/>
  <c r="G18" i="5"/>
  <c r="K18" i="5"/>
  <c r="N18" i="5"/>
  <c r="G19" i="5"/>
  <c r="K19" i="5"/>
  <c r="N19" i="5"/>
  <c r="G20" i="5"/>
  <c r="K20" i="5"/>
  <c r="N20" i="5"/>
  <c r="Q20" i="5"/>
  <c r="D22" i="5"/>
  <c r="E22" i="5" s="1"/>
  <c r="M22" i="5"/>
  <c r="G23" i="5"/>
  <c r="Q24" i="5"/>
  <c r="O24" i="5"/>
  <c r="M24" i="5"/>
  <c r="I24" i="5"/>
  <c r="E24" i="5"/>
  <c r="K24" i="5"/>
  <c r="P24" i="5"/>
  <c r="G25" i="5"/>
  <c r="Q26" i="5"/>
  <c r="O26" i="5"/>
  <c r="M26" i="5"/>
  <c r="I26" i="5"/>
  <c r="E26" i="5"/>
  <c r="K26" i="5"/>
  <c r="P26" i="5"/>
  <c r="H28" i="5"/>
  <c r="L28" i="5"/>
  <c r="G30" i="5"/>
  <c r="Q31" i="5"/>
  <c r="O31" i="5"/>
  <c r="M31" i="5"/>
  <c r="I31" i="5"/>
  <c r="E31" i="5"/>
  <c r="K31" i="5"/>
  <c r="P31" i="5"/>
  <c r="G32" i="5"/>
  <c r="Q34" i="5"/>
  <c r="O34" i="5"/>
  <c r="M34" i="5"/>
  <c r="I34" i="5"/>
  <c r="E34" i="5"/>
  <c r="K34" i="5"/>
  <c r="P34" i="5"/>
  <c r="G35" i="5"/>
  <c r="Q36" i="5"/>
  <c r="O36" i="5"/>
  <c r="M36" i="5"/>
  <c r="I36" i="5"/>
  <c r="E36" i="5"/>
  <c r="K36" i="5"/>
  <c r="P36" i="5"/>
  <c r="G37" i="5"/>
  <c r="Q38" i="5"/>
  <c r="O38" i="5"/>
  <c r="M38" i="5"/>
  <c r="I38" i="5"/>
  <c r="E38" i="5"/>
  <c r="K38" i="5"/>
  <c r="P38" i="5"/>
  <c r="G39" i="5"/>
  <c r="Q40" i="5"/>
  <c r="O40" i="5"/>
  <c r="M40" i="5"/>
  <c r="I40" i="5"/>
  <c r="E40" i="5"/>
  <c r="K40" i="5"/>
  <c r="P40" i="5"/>
  <c r="G41" i="5"/>
  <c r="Q42" i="5"/>
  <c r="O42" i="5"/>
  <c r="M42" i="5"/>
  <c r="I42" i="5"/>
  <c r="E42" i="5"/>
  <c r="K42" i="5"/>
  <c r="P42" i="5"/>
  <c r="G43" i="5"/>
  <c r="Q44" i="5"/>
  <c r="O44" i="5"/>
  <c r="M44" i="5"/>
  <c r="I44" i="5"/>
  <c r="E44" i="5"/>
  <c r="K44" i="5"/>
  <c r="P44" i="5"/>
  <c r="G45" i="5"/>
  <c r="E46" i="5"/>
  <c r="O22" i="5"/>
  <c r="K22" i="5"/>
  <c r="Q23" i="5"/>
  <c r="O23" i="5"/>
  <c r="M23" i="5"/>
  <c r="I23" i="5"/>
  <c r="E23" i="5"/>
  <c r="K23" i="5"/>
  <c r="P23" i="5"/>
  <c r="Q25" i="5"/>
  <c r="O25" i="5"/>
  <c r="M25" i="5"/>
  <c r="I25" i="5"/>
  <c r="E25" i="5"/>
  <c r="K25" i="5"/>
  <c r="P25" i="5"/>
  <c r="F28" i="5"/>
  <c r="J28" i="5"/>
  <c r="Q30" i="5"/>
  <c r="O30" i="5"/>
  <c r="M30" i="5"/>
  <c r="I30" i="5"/>
  <c r="E30" i="5"/>
  <c r="K30" i="5"/>
  <c r="P30" i="5"/>
  <c r="Q32" i="5"/>
  <c r="O32" i="5"/>
  <c r="M32" i="5"/>
  <c r="I32" i="5"/>
  <c r="E32" i="5"/>
  <c r="K32" i="5"/>
  <c r="P32" i="5"/>
  <c r="Q35" i="5"/>
  <c r="O35" i="5"/>
  <c r="M35" i="5"/>
  <c r="I35" i="5"/>
  <c r="E35" i="5"/>
  <c r="K35" i="5"/>
  <c r="P35" i="5"/>
  <c r="Q37" i="5"/>
  <c r="O37" i="5"/>
  <c r="M37" i="5"/>
  <c r="I37" i="5"/>
  <c r="E37" i="5"/>
  <c r="K37" i="5"/>
  <c r="P37" i="5"/>
  <c r="Q39" i="5"/>
  <c r="O39" i="5"/>
  <c r="M39" i="5"/>
  <c r="I39" i="5"/>
  <c r="E39" i="5"/>
  <c r="K39" i="5"/>
  <c r="P39" i="5"/>
  <c r="Q41" i="5"/>
  <c r="O41" i="5"/>
  <c r="M41" i="5"/>
  <c r="I41" i="5"/>
  <c r="E41" i="5"/>
  <c r="K41" i="5"/>
  <c r="P41" i="5"/>
  <c r="Q43" i="5"/>
  <c r="O43" i="5"/>
  <c r="M43" i="5"/>
  <c r="I43" i="5"/>
  <c r="E43" i="5"/>
  <c r="K43" i="5"/>
  <c r="P43" i="5"/>
  <c r="Q45" i="5"/>
  <c r="O45" i="5"/>
  <c r="M45" i="5"/>
  <c r="I45" i="5"/>
  <c r="E45" i="5"/>
  <c r="K45" i="5"/>
  <c r="P45" i="5"/>
  <c r="G21" i="5"/>
  <c r="K21" i="5"/>
  <c r="N21" i="5"/>
  <c r="N27" i="5"/>
  <c r="N46" i="5"/>
  <c r="G47" i="5"/>
  <c r="K47" i="5"/>
  <c r="N47" i="5"/>
  <c r="G48" i="5"/>
  <c r="K48" i="5"/>
  <c r="N48" i="5"/>
  <c r="G49" i="5"/>
  <c r="O49" i="5"/>
  <c r="Q49" i="5"/>
  <c r="E51" i="5"/>
  <c r="I51" i="5"/>
  <c r="M51" i="5"/>
  <c r="O51" i="5"/>
  <c r="Q51" i="5"/>
  <c r="E52" i="5"/>
  <c r="I52" i="5"/>
  <c r="M52" i="5"/>
  <c r="O52" i="5"/>
  <c r="Q52" i="5"/>
  <c r="E53" i="5"/>
  <c r="K53" i="5"/>
  <c r="G54" i="5"/>
  <c r="Q55" i="5"/>
  <c r="O55" i="5"/>
  <c r="M55" i="5"/>
  <c r="I55" i="5"/>
  <c r="E55" i="5"/>
  <c r="K55" i="5"/>
  <c r="P55" i="5"/>
  <c r="G56" i="5"/>
  <c r="Q57" i="5"/>
  <c r="O57" i="5"/>
  <c r="M57" i="5"/>
  <c r="I57" i="5"/>
  <c r="E57" i="5"/>
  <c r="K57" i="5"/>
  <c r="P57" i="5"/>
  <c r="G58" i="5"/>
  <c r="Q59" i="5"/>
  <c r="O59" i="5"/>
  <c r="M59" i="5"/>
  <c r="I59" i="5"/>
  <c r="E59" i="5"/>
  <c r="K59" i="5"/>
  <c r="P59" i="5"/>
  <c r="G60" i="5"/>
  <c r="Q61" i="5"/>
  <c r="O61" i="5"/>
  <c r="M61" i="5"/>
  <c r="I61" i="5"/>
  <c r="E61" i="5"/>
  <c r="K61" i="5"/>
  <c r="P61" i="5"/>
  <c r="G62" i="5"/>
  <c r="Q63" i="5"/>
  <c r="O63" i="5"/>
  <c r="M63" i="5"/>
  <c r="I63" i="5"/>
  <c r="E63" i="5"/>
  <c r="K63" i="5"/>
  <c r="P63" i="5"/>
  <c r="N49" i="5"/>
  <c r="G51" i="5"/>
  <c r="K51" i="5"/>
  <c r="N51" i="5"/>
  <c r="G52" i="5"/>
  <c r="K52" i="5"/>
  <c r="N52" i="5"/>
  <c r="Q53" i="5"/>
  <c r="O53" i="5"/>
  <c r="M53" i="5"/>
  <c r="I53" i="5"/>
  <c r="G53" i="5"/>
  <c r="N53" i="5"/>
  <c r="Q54" i="5"/>
  <c r="O54" i="5"/>
  <c r="M54" i="5"/>
  <c r="I54" i="5"/>
  <c r="E54" i="5"/>
  <c r="K54" i="5"/>
  <c r="P54" i="5"/>
  <c r="Q56" i="5"/>
  <c r="O56" i="5"/>
  <c r="M56" i="5"/>
  <c r="I56" i="5"/>
  <c r="E56" i="5"/>
  <c r="K56" i="5"/>
  <c r="P56" i="5"/>
  <c r="Q58" i="5"/>
  <c r="O58" i="5"/>
  <c r="M58" i="5"/>
  <c r="I58" i="5"/>
  <c r="E58" i="5"/>
  <c r="K58" i="5"/>
  <c r="P58" i="5"/>
  <c r="Q60" i="5"/>
  <c r="O60" i="5"/>
  <c r="M60" i="5"/>
  <c r="I60" i="5"/>
  <c r="E60" i="5"/>
  <c r="K60" i="5"/>
  <c r="P60" i="5"/>
  <c r="Q62" i="5"/>
  <c r="O62" i="5"/>
  <c r="M62" i="5"/>
  <c r="I62" i="5"/>
  <c r="E62" i="5"/>
  <c r="K62" i="5"/>
  <c r="P62" i="5"/>
  <c r="E64" i="5"/>
  <c r="C70" i="5"/>
  <c r="E70" i="5" s="1"/>
  <c r="O90" i="5"/>
  <c r="D90" i="5"/>
  <c r="P90" i="5"/>
  <c r="N90" i="5"/>
  <c r="G90" i="5"/>
  <c r="N79" i="5"/>
  <c r="P79" i="5"/>
  <c r="G81" i="5"/>
  <c r="K81" i="5"/>
  <c r="N81" i="5"/>
  <c r="P81" i="5"/>
  <c r="G82" i="5"/>
  <c r="K82" i="5"/>
  <c r="N82" i="5"/>
  <c r="P82" i="5"/>
  <c r="G83" i="5"/>
  <c r="K83" i="5"/>
  <c r="N83" i="5"/>
  <c r="P83" i="5"/>
  <c r="G84" i="5"/>
  <c r="K84" i="5"/>
  <c r="N84" i="5"/>
  <c r="P84" i="5"/>
  <c r="G85" i="5"/>
  <c r="K85" i="5"/>
  <c r="N85" i="5"/>
  <c r="P85" i="5"/>
  <c r="G86" i="5"/>
  <c r="K86" i="5"/>
  <c r="N86" i="5"/>
  <c r="P86" i="5"/>
  <c r="E87" i="5"/>
  <c r="G92" i="5"/>
  <c r="K92" i="5"/>
  <c r="N92" i="5"/>
  <c r="P92" i="5"/>
  <c r="G93" i="5"/>
  <c r="K93" i="5"/>
  <c r="N93" i="5"/>
  <c r="P93" i="5"/>
  <c r="G94" i="5"/>
  <c r="K94" i="5"/>
  <c r="N94" i="5"/>
  <c r="P94" i="5"/>
  <c r="G95" i="5"/>
  <c r="K95" i="5"/>
  <c r="N95" i="5"/>
  <c r="P95" i="5"/>
  <c r="G96" i="5"/>
  <c r="K96" i="5"/>
  <c r="N96" i="5"/>
  <c r="Q96" i="5"/>
  <c r="I101" i="5"/>
  <c r="K101" i="5"/>
  <c r="M101" i="5"/>
  <c r="Q101" i="5"/>
  <c r="H106" i="5"/>
  <c r="I105" i="5"/>
  <c r="Q105" i="5"/>
  <c r="M105" i="5"/>
  <c r="P105" i="5"/>
  <c r="Q136" i="5"/>
  <c r="D140" i="5"/>
  <c r="E140" i="5" s="1"/>
  <c r="N70" i="5"/>
  <c r="G72" i="5"/>
  <c r="K72" i="5"/>
  <c r="N72" i="5"/>
  <c r="G73" i="5"/>
  <c r="K73" i="5"/>
  <c r="N73" i="5"/>
  <c r="G74" i="5"/>
  <c r="K74" i="5"/>
  <c r="N74" i="5"/>
  <c r="K75" i="5"/>
  <c r="N75" i="5"/>
  <c r="G76" i="5"/>
  <c r="K76" i="5"/>
  <c r="N76" i="5"/>
  <c r="G77" i="5"/>
  <c r="K77" i="5"/>
  <c r="N77" i="5"/>
  <c r="G78" i="5"/>
  <c r="K78" i="5"/>
  <c r="N78" i="5"/>
  <c r="G79" i="5"/>
  <c r="O79" i="5"/>
  <c r="E81" i="5"/>
  <c r="I81" i="5"/>
  <c r="M81" i="5"/>
  <c r="O81" i="5"/>
  <c r="E82" i="5"/>
  <c r="I82" i="5"/>
  <c r="M82" i="5"/>
  <c r="O82" i="5"/>
  <c r="E83" i="5"/>
  <c r="I83" i="5"/>
  <c r="M83" i="5"/>
  <c r="O83" i="5"/>
  <c r="E84" i="5"/>
  <c r="I84" i="5"/>
  <c r="M84" i="5"/>
  <c r="O84" i="5"/>
  <c r="E85" i="5"/>
  <c r="I85" i="5"/>
  <c r="M85" i="5"/>
  <c r="O85" i="5"/>
  <c r="E86" i="5"/>
  <c r="I86" i="5"/>
  <c r="M86" i="5"/>
  <c r="O86" i="5"/>
  <c r="N87" i="5"/>
  <c r="P87" i="5"/>
  <c r="G88" i="5"/>
  <c r="K88" i="5"/>
  <c r="N88" i="5"/>
  <c r="E92" i="5"/>
  <c r="I92" i="5"/>
  <c r="M92" i="5"/>
  <c r="O92" i="5"/>
  <c r="E93" i="5"/>
  <c r="I93" i="5"/>
  <c r="M93" i="5"/>
  <c r="O93" i="5"/>
  <c r="E94" i="5"/>
  <c r="I94" i="5"/>
  <c r="M94" i="5"/>
  <c r="O94" i="5"/>
  <c r="E95" i="5"/>
  <c r="I95" i="5"/>
  <c r="M95" i="5"/>
  <c r="O95" i="5"/>
  <c r="E96" i="5"/>
  <c r="I96" i="5"/>
  <c r="M96" i="5"/>
  <c r="O96" i="5"/>
  <c r="F106" i="5"/>
  <c r="P101" i="5"/>
  <c r="N101" i="5"/>
  <c r="G101" i="5"/>
  <c r="L106" i="5"/>
  <c r="O101" i="5"/>
  <c r="O105" i="5"/>
  <c r="G105" i="5"/>
  <c r="K105" i="5"/>
  <c r="N105" i="5"/>
  <c r="O123" i="5"/>
  <c r="P123" i="5"/>
  <c r="D123" i="5"/>
  <c r="E123" i="5" s="1"/>
  <c r="K123" i="5"/>
  <c r="N123" i="5"/>
  <c r="Q140" i="5"/>
  <c r="P140" i="5"/>
  <c r="N140" i="5"/>
  <c r="G97" i="5"/>
  <c r="K97" i="5"/>
  <c r="N97" i="5"/>
  <c r="G98" i="5"/>
  <c r="K98" i="5"/>
  <c r="N98" i="5"/>
  <c r="G99" i="5"/>
  <c r="K99" i="5"/>
  <c r="N99" i="5"/>
  <c r="G100" i="5"/>
  <c r="K100" i="5"/>
  <c r="N100" i="5"/>
  <c r="G102" i="5"/>
  <c r="K102" i="5"/>
  <c r="N102" i="5"/>
  <c r="G103" i="5"/>
  <c r="K103" i="5"/>
  <c r="N103" i="5"/>
  <c r="G104" i="5"/>
  <c r="K104" i="5"/>
  <c r="N104" i="5"/>
  <c r="G108" i="5"/>
  <c r="K108" i="5"/>
  <c r="N108" i="5"/>
  <c r="G109" i="5"/>
  <c r="K109" i="5"/>
  <c r="N109" i="5"/>
  <c r="G110" i="5"/>
  <c r="K110" i="5"/>
  <c r="N110" i="5"/>
  <c r="G111" i="5"/>
  <c r="K111" i="5"/>
  <c r="N111" i="5"/>
  <c r="G112" i="5"/>
  <c r="K112" i="5"/>
  <c r="N112" i="5"/>
  <c r="Q112" i="5"/>
  <c r="I123" i="5"/>
  <c r="Q123" i="5"/>
  <c r="M123" i="5"/>
  <c r="I140" i="5"/>
  <c r="Q152" i="5"/>
  <c r="G152" i="5"/>
  <c r="K152" i="5"/>
  <c r="I167" i="5"/>
  <c r="M167" i="5"/>
  <c r="O152" i="5"/>
  <c r="I152" i="5"/>
  <c r="M152" i="5"/>
  <c r="P152" i="5"/>
  <c r="Q167" i="5"/>
  <c r="O167" i="5"/>
  <c r="G167" i="5"/>
  <c r="N167" i="5"/>
  <c r="G113" i="5"/>
  <c r="K113" i="5"/>
  <c r="N113" i="5"/>
  <c r="G114" i="5"/>
  <c r="K114" i="5"/>
  <c r="N114" i="5"/>
  <c r="G115" i="5"/>
  <c r="K115" i="5"/>
  <c r="N115" i="5"/>
  <c r="G117" i="5"/>
  <c r="K117" i="5"/>
  <c r="N117" i="5"/>
  <c r="G118" i="5"/>
  <c r="K118" i="5"/>
  <c r="N118" i="5"/>
  <c r="G119" i="5"/>
  <c r="K119" i="5"/>
  <c r="N119" i="5"/>
  <c r="G120" i="5"/>
  <c r="K120" i="5"/>
  <c r="N120" i="5"/>
  <c r="G121" i="5"/>
  <c r="K121" i="5"/>
  <c r="N121" i="5"/>
  <c r="G122" i="5"/>
  <c r="K122" i="5"/>
  <c r="N122" i="5"/>
  <c r="D28" i="5" l="1"/>
  <c r="E28" i="5" s="1"/>
  <c r="D106" i="5"/>
  <c r="M106" i="5" s="1"/>
  <c r="M140" i="5"/>
  <c r="O140" i="5"/>
  <c r="K140" i="5"/>
  <c r="G140" i="5"/>
  <c r="G123" i="5"/>
  <c r="M90" i="5"/>
  <c r="I90" i="5"/>
  <c r="K90" i="5"/>
  <c r="E90" i="5"/>
  <c r="Q90" i="5"/>
  <c r="N22" i="5"/>
  <c r="G22" i="5"/>
  <c r="Q22" i="5"/>
  <c r="I22" i="5"/>
  <c r="P22" i="5"/>
  <c r="G106" i="5" l="1"/>
  <c r="P106" i="5"/>
  <c r="N28" i="5"/>
  <c r="O28" i="5"/>
  <c r="I28" i="5"/>
  <c r="K28" i="5"/>
  <c r="O106" i="5"/>
  <c r="N106" i="5"/>
  <c r="M28" i="5"/>
  <c r="P28" i="5"/>
  <c r="G28" i="5"/>
  <c r="Q28" i="5"/>
  <c r="E106" i="5"/>
  <c r="K106" i="5"/>
  <c r="Q106" i="5"/>
  <c r="I106" i="5"/>
</calcChain>
</file>

<file path=xl/sharedStrings.xml><?xml version="1.0" encoding="utf-8"?>
<sst xmlns="http://schemas.openxmlformats.org/spreadsheetml/2006/main" count="217" uniqueCount="131">
  <si>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</si>
  <si>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</si>
  <si>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</si>
  <si>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</si>
  <si>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</si>
  <si>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</si>
  <si>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</si>
  <si>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</si>
  <si>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</si>
  <si>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</si>
  <si>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 xml:space="preserve"> Уно Тирасполь</t>
  </si>
  <si>
    <t>Уно Бендеры</t>
  </si>
  <si>
    <t>УНО/ наименование ООО</t>
  </si>
  <si>
    <t>МОУ «Ближнехуторская СОШ»</t>
  </si>
  <si>
    <t xml:space="preserve">МОУ «Глинойская СОШ»            </t>
  </si>
  <si>
    <t xml:space="preserve">МОУ «Карагашская СОШ»      </t>
  </si>
  <si>
    <t xml:space="preserve">МОУ «Кицканская СОШ №2»     </t>
  </si>
  <si>
    <t xml:space="preserve">МОУ «Парканская СОШ №1»      </t>
  </si>
  <si>
    <t xml:space="preserve">МОУ «Первомайская СОШ №1»  </t>
  </si>
  <si>
    <t>МОУ «Слободзейская СОШ №1»</t>
  </si>
  <si>
    <t xml:space="preserve">МОУ «Слободзейская  СОШ №2»  </t>
  </si>
  <si>
    <t xml:space="preserve">МОУ «Слободзейский ТЛК» </t>
  </si>
  <si>
    <t xml:space="preserve">МОУ «Терновская РМСОШ»      </t>
  </si>
  <si>
    <t xml:space="preserve">МОУ «Фрунзенская СОШ»      </t>
  </si>
  <si>
    <t xml:space="preserve">МОУ «Чобручская СОШ №3»     </t>
  </si>
  <si>
    <t>Слободзейское РУНО</t>
  </si>
  <si>
    <t>Григориопольское УНО</t>
  </si>
  <si>
    <t>МОУ "Дубоссарская гимназия №1"</t>
  </si>
  <si>
    <t>МОУ "Дубоссарская РСОШ  №2"</t>
  </si>
  <si>
    <t>МОУ "Дубоссарская МСОШ №3"</t>
  </si>
  <si>
    <t>МОУ  "Дубоссарская РСОШ  №4"</t>
  </si>
  <si>
    <t>МОУ  "Дубоссарская РСОШ  №5"</t>
  </si>
  <si>
    <t>МОУ "Цыбулевская МСОШ"</t>
  </si>
  <si>
    <t>МОУ «Рыбницкая средняя школа №8»</t>
  </si>
  <si>
    <t>МОУ «Ержовская СОШ»</t>
  </si>
  <si>
    <t>МОУ «Журская МСОШ»</t>
  </si>
  <si>
    <t>Рыбницкое УНО</t>
  </si>
  <si>
    <t>МОУ "Каменская ОСШ№1"</t>
  </si>
  <si>
    <t>МОУ "Каменская ОСШ№3"</t>
  </si>
  <si>
    <t>МОУ "Подоймская ОСШ-детский сад"</t>
  </si>
  <si>
    <t>МОУ "Рашковская ОСШ-детский сад им.Ф.И.Жарчинского"</t>
  </si>
  <si>
    <t>МОУ "ОШ-детский сад с.Хрустовая"</t>
  </si>
  <si>
    <t>Каменское УНО</t>
  </si>
  <si>
    <t>ГОУ</t>
  </si>
  <si>
    <t>ГОУ "Тираспольское Суворовское военное училище"</t>
  </si>
  <si>
    <t>ГОУ "Республиканский украинский теоретический лицей-комплекс"</t>
  </si>
  <si>
    <t>ГОУ "Республиканский молдавский теоретический лицей-комплекс"</t>
  </si>
  <si>
    <t>ГОУ "Республиканский кадетский корпус им. светлейшего князя Г.А.Потемкина-Таврического"</t>
  </si>
  <si>
    <t>ГОУ  "Попенкская школа-интернат для детей-сирот и детей, оставшихся без попечения родителей"</t>
  </si>
  <si>
    <t>ГОУ  "Парканская средняя обшеобразовательная школа -интернат"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</si>
  <si>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</si>
  <si>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</si>
  <si>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</si>
  <si>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гуманитарно-математическая гимназия"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</si>
  <si>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</si>
  <si>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</si>
  <si>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</si>
  <si>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</si>
  <si>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СШК №12"</t>
  </si>
  <si>
    <t>МОУ "Тираспольская СШ №14"</t>
  </si>
  <si>
    <t>МОУ "Тираспольская СШ №17 им.В.Ф.Раевского"</t>
  </si>
  <si>
    <t>МОУ "Тираспольская СШГК №18"</t>
  </si>
  <si>
    <t>МОУ «Григориопольская ОСШ №1 им.А.Нирши с лицейскими классами»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</si>
  <si>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</si>
  <si>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</si>
  <si>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«Маякская ОСШ им.С.К.Колесниченко Григориопольского района»</t>
  </si>
  <si>
    <t>МОУ «Ташлыкская ОСШ Григориопольского района им.А.Антонова»</t>
  </si>
  <si>
    <t>МОУ «Малаештская ОСШ Григориопольского района»</t>
  </si>
  <si>
    <t>МОУ «Тейская ОСШ Григориопольского района»</t>
  </si>
  <si>
    <t>МОУ «Рыбницкий ТЛ-К»</t>
  </si>
  <si>
    <t>МОУ «Рыбницкая РСОШ №3»</t>
  </si>
  <si>
    <t>МОУ «Рыбницкая РМСОШ № 9»</t>
  </si>
  <si>
    <t>МОУ «Рыбницкая РСОШ №11»</t>
  </si>
  <si>
    <t>ИТОГО по республике</t>
  </si>
  <si>
    <t>Дубоссарское УНО (базовый уровень)</t>
  </si>
  <si>
    <t>МОУ "СОРМШ №7" г. Дубоссары (углубленный уровень)</t>
  </si>
  <si>
    <t>МОУ «Рыбницкая РСОШ № 6 с л/к» (баз.)</t>
  </si>
  <si>
    <t>МОУ «Рыбницкая РСОШ №10 с г/к» (баз.)</t>
  </si>
  <si>
    <t xml:space="preserve">МОУ "Тираспольская СШ №16" </t>
  </si>
  <si>
    <t>МОУ "ТОТЛ "</t>
  </si>
  <si>
    <t>МОУ «Бендерский теоретический лицей им. Л.С. Берга»</t>
  </si>
  <si>
    <t>МОУ «Бендерская гимназия №1»</t>
  </si>
  <si>
    <t>МОУ «Бендерская гимназия №2»</t>
  </si>
  <si>
    <t>МОУ «Бендерская гимназия №3 им. И.П. Коляревского»</t>
  </si>
  <si>
    <t>МОУ «Бендерская средняя общеобразовательная школа №2»</t>
  </si>
  <si>
    <t>МОУ «Бендерская средняя общеобразовательная школа №5»</t>
  </si>
  <si>
    <t>МОУ «Бендерская средняя общеобразовательная школа №11 им. Ю.А. Гагарина»</t>
  </si>
  <si>
    <t>МОУ «Бендерская средняя общеобразовательная школа №13»</t>
  </si>
  <si>
    <t>МОУ «Бендерская средняя общеобразовательная школа №15»</t>
  </si>
  <si>
    <t>МОУ «Бендерская средняя общеобразовательная школа №16»</t>
  </si>
  <si>
    <t>МОУ «Бендерская средняя общеобразовательная школа №17»</t>
  </si>
  <si>
    <t>МОУ «Бендерская средняя общеобразовательная школа №18»</t>
  </si>
  <si>
    <t>МОУ «Бендерская средняя общеобразовательная школа №5» (углубленный уровень)</t>
  </si>
  <si>
    <t xml:space="preserve">МОУ «Краснянская СОШ»        </t>
  </si>
  <si>
    <t>МОУ "Каменская ОСШГ№2"  11-А</t>
  </si>
  <si>
    <t>МОУ "Каменская ОСШГ№2"  11-Б</t>
  </si>
  <si>
    <t>Рыбницкое управление народного образования</t>
  </si>
  <si>
    <t xml:space="preserve"> Управление народного образования г.Тирасполь</t>
  </si>
  <si>
    <t>Управление народного образования г. Бендеры</t>
  </si>
  <si>
    <t>Слободзейское районное управление народного образования</t>
  </si>
  <si>
    <t>Каменское управление народного образования</t>
  </si>
  <si>
    <t>Григориопольское управление народного образования</t>
  </si>
  <si>
    <t>Управление народного образования, культуры, спорта и социальной помощи г. Днестровск</t>
  </si>
  <si>
    <t>Дубоссарское управление народного образования</t>
  </si>
  <si>
    <t>Организации образования республиканского подчинения (ГОУ) - 6 орг.</t>
  </si>
  <si>
    <t>МОУ "Тираспольская СШ №2 им.А.С.Пушкина" (углубленный уровень)</t>
  </si>
  <si>
    <t>МОУ "Тираспольская СШ №11" (углубленный уровень)</t>
  </si>
  <si>
    <t>МОУ "ТОТЛ " (углубленный уровень)</t>
  </si>
  <si>
    <t>МОУ "Тираспольская СШ №15"(углубленный уровень)</t>
  </si>
  <si>
    <t>МОУ «Кицканская СОШ №1» (углубленный уровень)</t>
  </si>
  <si>
    <t>МОУ «Незавертайловская ОШ-д/с №1»   (углубленный уровень)</t>
  </si>
  <si>
    <t>МОУ «Суклейская РСОШ»       (углубленный уровень)</t>
  </si>
  <si>
    <t>МОУ «Чобручская  МСОШ №2» (углубленный уровень)</t>
  </si>
  <si>
    <t>МОУ «Рыбницкая гимназия №1» (углубленный уровень)</t>
  </si>
  <si>
    <t>МОУ «Рыбницкая РСОШ № 6 с л/к» (углубленный уровень)</t>
  </si>
  <si>
    <t>МОУ «Рыбницкая РСОШ №10 с г/к» (углубленный уровень)</t>
  </si>
  <si>
    <t>УНО Днестровск</t>
  </si>
  <si>
    <t>МОУ "Днестровская СШ №1 им. Б.С. Паламарчука"</t>
  </si>
  <si>
    <t>МОУ "Днестровская СШ №2"</t>
  </si>
  <si>
    <t>Итого базовый уровень</t>
  </si>
  <si>
    <t>Итого углубленный уровень</t>
  </si>
  <si>
    <t>ИТОГО базовый уровень</t>
  </si>
  <si>
    <t>ИТОГО углубленный уровень</t>
  </si>
  <si>
    <t>УНО/ наименование ООО (углубленный уровень)</t>
  </si>
  <si>
    <t>УНО (общий результат)</t>
  </si>
  <si>
    <t>УНО (базовый уровень)</t>
  </si>
  <si>
    <t>ИТОГО  ПО УНО</t>
  </si>
  <si>
    <t>ИТОГО ПО УНО</t>
  </si>
  <si>
    <t>ИТОГО ПО ГОУ</t>
  </si>
  <si>
    <t>ВСЕГО ПО РЕСПУБЛИКЕ</t>
  </si>
  <si>
    <t>Анализ результатов ДПР по истории в 11 классах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</si>
</sst>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164" formatCode="0.0%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8" fillId="0" borderId="0" applyFont="0" applyFill="0" applyBorder="0" applyAlignment="0" applyProtection="0"/>
    <xf numFmtId="0" fontId="8" fillId="3" borderId="2" applyNumberFormat="0" applyFont="0" applyAlignment="0" applyProtection="0"/>
    <xf numFmtId="0" fontId="1" fillId="0" borderId="0"/>
    <xf numFmtId="0" fontId="1" fillId="0" borderId="0"/>
  </cellStyleXfs>
  <cellXfs count="232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/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4" fontId="4" fillId="0" borderId="1" xfId="0" applyNumberFormat="1" applyFont="1" applyBorder="1" applyAlignment="1">
      <alignment horizontal="center" vertical="center" textRotation="90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vertical="center"/>
    </xf>
    <xf numFmtId="9" fontId="2" fillId="0" borderId="1" xfId="1" applyFont="1" applyBorder="1"/>
    <xf numFmtId="9" fontId="3" fillId="0" borderId="1" xfId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/>
    </xf>
    <xf numFmtId="0" fontId="6" fillId="2" borderId="1" xfId="2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0" borderId="6" xfId="0" applyFont="1" applyBorder="1"/>
    <xf numFmtId="0" fontId="3" fillId="0" borderId="1" xfId="0" applyFont="1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9" fontId="3" fillId="0" borderId="1" xfId="1" applyFont="1" applyBorder="1"/>
    <xf numFmtId="0" fontId="3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textRotation="90" wrapText="1"/>
    </xf>
    <xf numFmtId="164" fontId="2" fillId="2" borderId="1" xfId="0" applyNumberFormat="1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right" wrapText="1"/>
      <protection locked="0"/>
    </xf>
    <xf numFmtId="0" fontId="6" fillId="4" borderId="1" xfId="0" applyNumberFormat="1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/>
    <xf numFmtId="165" fontId="2" fillId="2" borderId="1" xfId="0" applyNumberFormat="1" applyFont="1" applyFill="1" applyBorder="1"/>
    <xf numFmtId="2" fontId="2" fillId="2" borderId="1" xfId="0" applyNumberFormat="1" applyFont="1" applyFill="1" applyBorder="1"/>
    <xf numFmtId="0" fontId="3" fillId="2" borderId="16" xfId="0" applyFont="1" applyFill="1" applyBorder="1" applyAlignment="1">
      <alignment horizontal="righ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1" fontId="3" fillId="2" borderId="16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/>
    </xf>
    <xf numFmtId="1" fontId="3" fillId="6" borderId="1" xfId="0" applyNumberFormat="1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 vertical="center" wrapText="1"/>
    </xf>
    <xf numFmtId="9" fontId="3" fillId="6" borderId="1" xfId="1" applyFont="1" applyFill="1" applyBorder="1"/>
    <xf numFmtId="41" fontId="3" fillId="6" borderId="1" xfId="0" applyNumberFormat="1" applyFont="1" applyFill="1" applyBorder="1" applyAlignment="1">
      <alignment horizontal="center"/>
    </xf>
    <xf numFmtId="9" fontId="3" fillId="6" borderId="1" xfId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9" fontId="2" fillId="0" borderId="1" xfId="1" applyFont="1" applyBorder="1" applyAlignment="1">
      <alignment horizontal="center" vertical="center" wrapText="1"/>
    </xf>
    <xf numFmtId="0" fontId="2" fillId="2" borderId="6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9" fontId="2" fillId="2" borderId="1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5" xfId="0" applyFont="1" applyFill="1" applyBorder="1"/>
    <xf numFmtId="9" fontId="2" fillId="2" borderId="1" xfId="1" applyFont="1" applyFill="1" applyBorder="1"/>
    <xf numFmtId="0" fontId="7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9" fontId="12" fillId="2" borderId="1" xfId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164" fontId="2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41" fontId="2" fillId="2" borderId="1" xfId="0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/>
    <xf numFmtId="165" fontId="2" fillId="6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left" wrapText="1"/>
      <protection locked="0"/>
    </xf>
    <xf numFmtId="1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/>
    <xf numFmtId="0" fontId="2" fillId="7" borderId="1" xfId="0" applyFont="1" applyFill="1" applyBorder="1"/>
    <xf numFmtId="0" fontId="9" fillId="7" borderId="1" xfId="0" applyFont="1" applyFill="1" applyBorder="1" applyAlignment="1" applyProtection="1">
      <alignment horizontal="right" wrapText="1"/>
      <protection locked="0"/>
    </xf>
    <xf numFmtId="0" fontId="5" fillId="7" borderId="1" xfId="0" applyFont="1" applyFill="1" applyBorder="1" applyAlignment="1" applyProtection="1">
      <alignment horizontal="left"/>
      <protection locked="0"/>
    </xf>
    <xf numFmtId="0" fontId="10" fillId="7" borderId="1" xfId="0" applyFont="1" applyFill="1" applyBorder="1" applyAlignment="1" applyProtection="1">
      <alignment horizontal="righ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1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1" fontId="6" fillId="7" borderId="1" xfId="2" applyNumberFormat="1" applyFont="1" applyFill="1" applyBorder="1" applyAlignment="1">
      <alignment horizontal="center" vertical="center" wrapText="1"/>
    </xf>
    <xf numFmtId="0" fontId="6" fillId="7" borderId="1" xfId="2" applyNumberFormat="1" applyFont="1" applyFill="1" applyBorder="1" applyAlignment="1">
      <alignment horizontal="center" vertical="center" wrapText="1"/>
    </xf>
    <xf numFmtId="1" fontId="6" fillId="7" borderId="1" xfId="2" applyNumberFormat="1" applyFont="1" applyFill="1" applyBorder="1" applyAlignment="1">
      <alignment horizontal="center" wrapText="1"/>
    </xf>
    <xf numFmtId="0" fontId="6" fillId="7" borderId="1" xfId="2" applyNumberFormat="1" applyFont="1" applyFill="1" applyBorder="1" applyAlignment="1">
      <alignment horizontal="center" wrapText="1"/>
    </xf>
    <xf numFmtId="1" fontId="6" fillId="7" borderId="1" xfId="0" applyNumberFormat="1" applyFont="1" applyFill="1" applyBorder="1" applyAlignment="1">
      <alignment horizontal="center" vertical="center"/>
    </xf>
    <xf numFmtId="1" fontId="2" fillId="7" borderId="1" xfId="2" applyNumberFormat="1" applyFont="1" applyFill="1" applyBorder="1" applyAlignment="1">
      <alignment horizontal="center"/>
    </xf>
    <xf numFmtId="0" fontId="2" fillId="7" borderId="1" xfId="2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right" vertical="center"/>
    </xf>
    <xf numFmtId="1" fontId="2" fillId="7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1" xfId="0" applyFont="1" applyFill="1" applyBorder="1"/>
    <xf numFmtId="1" fontId="2" fillId="7" borderId="1" xfId="0" applyNumberFormat="1" applyFont="1" applyFill="1" applyBorder="1" applyAlignment="1">
      <alignment horizontal="center" wrapText="1"/>
    </xf>
    <xf numFmtId="0" fontId="9" fillId="7" borderId="1" xfId="0" applyFont="1" applyFill="1" applyBorder="1" applyAlignment="1" applyProtection="1">
      <alignment horizontal="right"/>
      <protection locked="0"/>
    </xf>
    <xf numFmtId="0" fontId="2" fillId="7" borderId="1" xfId="0" applyFont="1" applyFill="1" applyBorder="1" applyAlignment="1">
      <alignment vertical="center" wrapText="1"/>
    </xf>
    <xf numFmtId="9" fontId="2" fillId="7" borderId="1" xfId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right" vertical="center" wrapText="1"/>
    </xf>
    <xf numFmtId="1" fontId="6" fillId="7" borderId="1" xfId="0" applyNumberFormat="1" applyFont="1" applyFill="1" applyBorder="1" applyAlignment="1">
      <alignment horizontal="right" vertical="center" wrapText="1"/>
    </xf>
    <xf numFmtId="1" fontId="2" fillId="7" borderId="1" xfId="0" applyNumberFormat="1" applyFont="1" applyFill="1" applyBorder="1" applyAlignment="1">
      <alignment horizontal="right" vertical="center" wrapText="1"/>
    </xf>
    <xf numFmtId="9" fontId="2" fillId="7" borderId="1" xfId="1" applyFont="1" applyFill="1" applyBorder="1" applyAlignment="1">
      <alignment horizontal="right" vertical="center" wrapText="1"/>
    </xf>
    <xf numFmtId="0" fontId="6" fillId="7" borderId="1" xfId="0" applyNumberFormat="1" applyFont="1" applyFill="1" applyBorder="1" applyAlignment="1">
      <alignment horizontal="right" vertical="center" wrapText="1"/>
    </xf>
    <xf numFmtId="0" fontId="2" fillId="7" borderId="1" xfId="0" applyNumberFormat="1" applyFont="1" applyFill="1" applyBorder="1" applyAlignment="1">
      <alignment horizontal="right" vertical="center" wrapText="1"/>
    </xf>
    <xf numFmtId="165" fontId="2" fillId="7" borderId="1" xfId="0" applyNumberFormat="1" applyFont="1" applyFill="1" applyBorder="1" applyAlignment="1">
      <alignment horizontal="right" vertical="center" wrapText="1"/>
    </xf>
    <xf numFmtId="0" fontId="9" fillId="7" borderId="6" xfId="0" applyFont="1" applyFill="1" applyBorder="1" applyAlignment="1">
      <alignment horizontal="right"/>
    </xf>
    <xf numFmtId="0" fontId="9" fillId="7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1" fontId="3" fillId="7" borderId="1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2" fontId="2" fillId="7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right"/>
    </xf>
    <xf numFmtId="9" fontId="3" fillId="7" borderId="1" xfId="1" applyFont="1" applyFill="1" applyBorder="1"/>
    <xf numFmtId="165" fontId="3" fillId="7" borderId="1" xfId="0" applyNumberFormat="1" applyFont="1" applyFill="1" applyBorder="1"/>
    <xf numFmtId="2" fontId="2" fillId="7" borderId="1" xfId="1" applyNumberFormat="1" applyFont="1" applyFill="1" applyBorder="1"/>
    <xf numFmtId="2" fontId="2" fillId="7" borderId="1" xfId="0" applyNumberFormat="1" applyFont="1" applyFill="1" applyBorder="1"/>
    <xf numFmtId="0" fontId="3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9" fontId="2" fillId="2" borderId="3" xfId="1" applyFont="1" applyFill="1" applyBorder="1" applyAlignment="1">
      <alignment horizontal="center" vertical="top" wrapText="1"/>
    </xf>
    <xf numFmtId="9" fontId="2" fillId="2" borderId="7" xfId="1" applyFont="1" applyFill="1" applyBorder="1" applyAlignment="1">
      <alignment horizontal="center" vertical="top" wrapText="1"/>
    </xf>
    <xf numFmtId="9" fontId="2" fillId="2" borderId="5" xfId="1" applyFont="1" applyFill="1" applyBorder="1" applyAlignment="1">
      <alignment horizontal="center" vertical="top" wrapText="1"/>
    </xf>
    <xf numFmtId="165" fontId="2" fillId="2" borderId="3" xfId="0" applyNumberFormat="1" applyFont="1" applyFill="1" applyBorder="1" applyAlignment="1">
      <alignment horizontal="center" vertical="top" wrapText="1"/>
    </xf>
    <xf numFmtId="165" fontId="2" fillId="2" borderId="7" xfId="0" applyNumberFormat="1" applyFont="1" applyFill="1" applyBorder="1" applyAlignment="1">
      <alignment horizontal="center" vertical="top" wrapText="1"/>
    </xf>
    <xf numFmtId="165" fontId="2" fillId="2" borderId="5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1" fontId="2" fillId="2" borderId="7" xfId="0" applyNumberFormat="1" applyFont="1" applyFill="1" applyBorder="1" applyAlignment="1">
      <alignment horizontal="center" vertical="top" wrapText="1"/>
    </xf>
    <xf numFmtId="1" fontId="2" fillId="2" borderId="5" xfId="0" applyNumberFormat="1" applyFont="1" applyFill="1" applyBorder="1" applyAlignment="1">
      <alignment horizontal="center" vertical="top" wrapText="1"/>
    </xf>
    <xf numFmtId="1" fontId="2" fillId="2" borderId="8" xfId="0" applyNumberFormat="1" applyFont="1" applyFill="1" applyBorder="1" applyAlignment="1">
      <alignment horizontal="center" vertical="top" wrapText="1"/>
    </xf>
    <xf numFmtId="1" fontId="2" fillId="2" borderId="9" xfId="0" applyNumberFormat="1" applyFont="1" applyFill="1" applyBorder="1" applyAlignment="1">
      <alignment horizontal="center" vertical="top" wrapText="1"/>
    </xf>
    <xf numFmtId="1" fontId="2" fillId="2" borderId="10" xfId="0" applyNumberFormat="1" applyFont="1" applyFill="1" applyBorder="1" applyAlignment="1">
      <alignment horizontal="center" vertical="top" wrapText="1"/>
    </xf>
    <xf numFmtId="1" fontId="2" fillId="2" borderId="11" xfId="0" applyNumberFormat="1" applyFont="1" applyFill="1" applyBorder="1" applyAlignment="1">
      <alignment horizontal="center" vertical="top" wrapText="1"/>
    </xf>
    <xf numFmtId="1" fontId="2" fillId="2" borderId="12" xfId="0" applyNumberFormat="1" applyFont="1" applyFill="1" applyBorder="1" applyAlignment="1">
      <alignment horizontal="center" vertical="top" wrapText="1"/>
    </xf>
    <xf numFmtId="1" fontId="2" fillId="2" borderId="13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2" fillId="2" borderId="14" xfId="0" applyNumberFormat="1" applyFont="1" applyFill="1" applyBorder="1" applyAlignment="1">
      <alignment horizontal="center" vertical="top" wrapText="1"/>
    </xf>
    <xf numFmtId="0" fontId="2" fillId="2" borderId="9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2" borderId="15" xfId="0" applyNumberFormat="1" applyFont="1" applyFill="1" applyBorder="1" applyAlignment="1">
      <alignment horizontal="center" vertical="top" wrapText="1"/>
    </xf>
    <xf numFmtId="0" fontId="2" fillId="2" borderId="13" xfId="0" applyNumberFormat="1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3"/>
    <cellStyle name="Обычный 3" xfId="4"/>
    <cellStyle name="Примечание" xfId="2" builtinId="1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67"/>
  <sheetViews>
    <sheetView tabSelected="1" topLeftCell="A58" zoomScale="80" zoomScaleNormal="80" workbookViewId="0">
      <selection activeCell="B2" sqref="B2:Q2"/>
    </sheetView>
  </sheetViews>
  <sheetFormatPr defaultRowHeight="15.75" x14ac:dyDescent="0.25"/>
  <cols>
    <col min="1" max="1" width="4" style="7" customWidth="1"/>
    <col min="2" max="2" width="84.85546875" style="7" customWidth="1"/>
    <col min="3" max="3" width="15.42578125" style="45" customWidth="1"/>
    <col min="4" max="4" width="14.5703125" style="45" customWidth="1"/>
    <col min="5" max="5" width="16.28515625" style="7" customWidth="1"/>
    <col min="6" max="6" width="7.85546875" style="30" customWidth="1"/>
    <col min="7" max="7" width="16" style="7" customWidth="1"/>
    <col min="8" max="8" width="10.28515625" style="30" customWidth="1"/>
    <col min="9" max="9" width="13.5703125" style="7" customWidth="1"/>
    <col min="10" max="10" width="8.7109375" style="30" customWidth="1"/>
    <col min="11" max="11" width="15.5703125" style="7" customWidth="1"/>
    <col min="12" max="12" width="9.5703125" style="30" customWidth="1"/>
    <col min="13" max="13" width="12.85546875" style="7" customWidth="1"/>
    <col min="14" max="14" width="12.7109375" style="7" customWidth="1"/>
    <col min="15" max="15" width="11.42578125" style="7" customWidth="1"/>
    <col min="16" max="16" width="9.42578125" style="7" customWidth="1"/>
    <col min="17" max="17" width="13.140625" style="7" bestFit="1" customWidth="1"/>
    <col min="18" max="16384" width="9.140625" style="7"/>
  </cols>
  <sheetData>
    <row r="2" spans="1:18" x14ac:dyDescent="0.25">
      <c r="B2" s="187" t="s">
        <v>130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8" x14ac:dyDescent="0.25">
      <c r="A3" s="188"/>
      <c r="B3" s="189" t="s">
        <v>12</v>
      </c>
      <c r="C3" s="190" t="s">
        <v>0</v>
      </c>
      <c r="D3" s="187" t="s">
        <v>1</v>
      </c>
      <c r="E3" s="187"/>
      <c r="F3" s="187" t="s">
        <v>2</v>
      </c>
      <c r="G3" s="187"/>
      <c r="H3" s="187"/>
      <c r="I3" s="187"/>
      <c r="J3" s="187"/>
      <c r="K3" s="187"/>
      <c r="L3" s="187"/>
      <c r="M3" s="187"/>
      <c r="N3" s="191" t="s">
        <v>3</v>
      </c>
      <c r="O3" s="191" t="s">
        <v>4</v>
      </c>
      <c r="P3" s="191" t="s">
        <v>5</v>
      </c>
      <c r="Q3" s="192" t="s">
        <v>6</v>
      </c>
      <c r="R3" s="56"/>
    </row>
    <row r="4" spans="1:18" x14ac:dyDescent="0.25">
      <c r="A4" s="188"/>
      <c r="B4" s="189"/>
      <c r="C4" s="190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91"/>
      <c r="O4" s="191"/>
      <c r="P4" s="191"/>
      <c r="Q4" s="192"/>
      <c r="R4" s="56"/>
    </row>
    <row r="5" spans="1:18" x14ac:dyDescent="0.25">
      <c r="A5" s="188"/>
      <c r="B5" s="189"/>
      <c r="C5" s="190"/>
      <c r="D5" s="187"/>
      <c r="E5" s="187"/>
      <c r="F5" s="187">
        <v>5</v>
      </c>
      <c r="G5" s="187"/>
      <c r="H5" s="187">
        <v>4</v>
      </c>
      <c r="I5" s="187"/>
      <c r="J5" s="187">
        <v>3</v>
      </c>
      <c r="K5" s="187"/>
      <c r="L5" s="187">
        <v>2</v>
      </c>
      <c r="M5" s="187"/>
      <c r="N5" s="191"/>
      <c r="O5" s="191"/>
      <c r="P5" s="191"/>
      <c r="Q5" s="192"/>
      <c r="R5" s="56"/>
    </row>
    <row r="6" spans="1:18" x14ac:dyDescent="0.25">
      <c r="A6" s="188"/>
      <c r="B6" s="189"/>
      <c r="C6" s="190"/>
      <c r="D6" s="38" t="s">
        <v>7</v>
      </c>
      <c r="E6" s="74" t="s">
        <v>8</v>
      </c>
      <c r="F6" s="11" t="s">
        <v>7</v>
      </c>
      <c r="G6" s="74" t="s">
        <v>8</v>
      </c>
      <c r="H6" s="11" t="s">
        <v>7</v>
      </c>
      <c r="I6" s="74" t="s">
        <v>8</v>
      </c>
      <c r="J6" s="11" t="s">
        <v>7</v>
      </c>
      <c r="K6" s="74" t="s">
        <v>8</v>
      </c>
      <c r="L6" s="11" t="s">
        <v>7</v>
      </c>
      <c r="M6" s="74" t="s">
        <v>8</v>
      </c>
      <c r="N6" s="191"/>
      <c r="O6" s="191"/>
      <c r="P6" s="191"/>
      <c r="Q6" s="192"/>
      <c r="R6" s="56"/>
    </row>
    <row r="7" spans="1:18" x14ac:dyDescent="0.25">
      <c r="B7" s="75" t="s">
        <v>10</v>
      </c>
      <c r="C7" s="76"/>
      <c r="D7" s="38"/>
      <c r="E7" s="12"/>
      <c r="F7" s="11"/>
      <c r="G7" s="12"/>
      <c r="H7" s="11"/>
      <c r="I7" s="12"/>
      <c r="J7" s="11"/>
      <c r="K7" s="12"/>
      <c r="L7" s="11"/>
      <c r="M7" s="12"/>
      <c r="N7" s="13"/>
      <c r="O7" s="13"/>
      <c r="P7" s="14"/>
      <c r="Q7" s="15"/>
      <c r="R7" s="56"/>
    </row>
    <row r="8" spans="1:18" x14ac:dyDescent="0.25">
      <c r="B8" s="5" t="s">
        <v>50</v>
      </c>
      <c r="C8" s="46">
        <v>25</v>
      </c>
      <c r="D8" s="39">
        <f>F8+H8+J8+L8</f>
        <v>22</v>
      </c>
      <c r="E8" s="77">
        <f>D8/C8</f>
        <v>0.88</v>
      </c>
      <c r="F8" s="8">
        <v>9</v>
      </c>
      <c r="G8" s="77">
        <f>F8/D8</f>
        <v>0.40909090909090912</v>
      </c>
      <c r="H8" s="8">
        <v>13</v>
      </c>
      <c r="I8" s="77">
        <f>H8/D8</f>
        <v>0.59090909090909094</v>
      </c>
      <c r="J8" s="8">
        <v>0</v>
      </c>
      <c r="K8" s="77">
        <f>J8/D8</f>
        <v>0</v>
      </c>
      <c r="L8" s="8">
        <v>0</v>
      </c>
      <c r="M8" s="77">
        <f>L8/D8</f>
        <v>0</v>
      </c>
      <c r="N8" s="77">
        <f>(F8+H8+J8)/D8</f>
        <v>1</v>
      </c>
      <c r="O8" s="1">
        <f>(F8+H8)/D8</f>
        <v>1</v>
      </c>
      <c r="P8" s="16">
        <f>(5*F8+4*H8+3*J8+2*L8)/D8</f>
        <v>4.4090909090909092</v>
      </c>
      <c r="Q8" s="1">
        <f>(F8*1+H8*0.64+J8*0.36+L8*0.16)/D8</f>
        <v>0.78727272727272724</v>
      </c>
      <c r="R8" s="56"/>
    </row>
    <row r="9" spans="1:18" x14ac:dyDescent="0.25">
      <c r="B9" s="5" t="s">
        <v>51</v>
      </c>
      <c r="C9" s="46">
        <v>22</v>
      </c>
      <c r="D9" s="39">
        <f t="shared" ref="D9:D32" si="0">F9+H9+J9+L9</f>
        <v>19</v>
      </c>
      <c r="E9" s="77">
        <f t="shared" ref="E9:E22" si="1">D9/C9</f>
        <v>0.86363636363636365</v>
      </c>
      <c r="F9" s="8">
        <v>4</v>
      </c>
      <c r="G9" s="77">
        <f t="shared" ref="G9:G22" si="2">F9/D9</f>
        <v>0.21052631578947367</v>
      </c>
      <c r="H9" s="8">
        <v>8</v>
      </c>
      <c r="I9" s="77">
        <f t="shared" ref="I9:I22" si="3">H9/D9</f>
        <v>0.42105263157894735</v>
      </c>
      <c r="J9" s="8">
        <v>7</v>
      </c>
      <c r="K9" s="77">
        <f t="shared" ref="K9:K22" si="4">J9/D9</f>
        <v>0.36842105263157893</v>
      </c>
      <c r="L9" s="8">
        <v>0</v>
      </c>
      <c r="M9" s="77">
        <f t="shared" ref="M9:M22" si="5">L9/D9</f>
        <v>0</v>
      </c>
      <c r="N9" s="77">
        <f t="shared" ref="N9:N46" si="6">(F9+H9+J9)/D9</f>
        <v>1</v>
      </c>
      <c r="O9" s="1">
        <f t="shared" ref="O9:O46" si="7">(F9+H9)/D9</f>
        <v>0.63157894736842102</v>
      </c>
      <c r="P9" s="16">
        <f t="shared" ref="P9:P46" si="8">(5*F9+4*H9+3*J9+2*L9)/D9</f>
        <v>3.8421052631578947</v>
      </c>
      <c r="Q9" s="1">
        <f t="shared" ref="Q9:Q46" si="9">(F9*1+H9*0.64+J9*0.36+L9*0.16)/D9</f>
        <v>0.61263157894736842</v>
      </c>
      <c r="R9" s="56"/>
    </row>
    <row r="10" spans="1:18" x14ac:dyDescent="0.25">
      <c r="B10" s="5" t="s">
        <v>52</v>
      </c>
      <c r="C10" s="46">
        <v>52</v>
      </c>
      <c r="D10" s="39">
        <f t="shared" si="0"/>
        <v>46</v>
      </c>
      <c r="E10" s="77">
        <f t="shared" si="1"/>
        <v>0.88461538461538458</v>
      </c>
      <c r="F10" s="8">
        <v>28</v>
      </c>
      <c r="G10" s="77">
        <f t="shared" si="2"/>
        <v>0.60869565217391308</v>
      </c>
      <c r="H10" s="8">
        <v>18</v>
      </c>
      <c r="I10" s="77">
        <f t="shared" si="3"/>
        <v>0.39130434782608697</v>
      </c>
      <c r="J10" s="8">
        <v>0</v>
      </c>
      <c r="K10" s="77">
        <f t="shared" si="4"/>
        <v>0</v>
      </c>
      <c r="L10" s="8">
        <v>0</v>
      </c>
      <c r="M10" s="77">
        <f t="shared" si="5"/>
        <v>0</v>
      </c>
      <c r="N10" s="77">
        <f t="shared" si="6"/>
        <v>1</v>
      </c>
      <c r="O10" s="1">
        <f t="shared" si="7"/>
        <v>1</v>
      </c>
      <c r="P10" s="16">
        <f t="shared" si="8"/>
        <v>4.6086956521739131</v>
      </c>
      <c r="Q10" s="1">
        <f t="shared" si="9"/>
        <v>0.85913043478260864</v>
      </c>
      <c r="R10" s="56"/>
    </row>
    <row r="11" spans="1:18" x14ac:dyDescent="0.25">
      <c r="B11" s="5" t="s">
        <v>53</v>
      </c>
      <c r="C11" s="46">
        <v>91</v>
      </c>
      <c r="D11" s="39">
        <f t="shared" si="0"/>
        <v>82</v>
      </c>
      <c r="E11" s="77">
        <f t="shared" si="1"/>
        <v>0.90109890109890112</v>
      </c>
      <c r="F11" s="8">
        <v>72</v>
      </c>
      <c r="G11" s="77">
        <f t="shared" si="2"/>
        <v>0.87804878048780488</v>
      </c>
      <c r="H11" s="8">
        <v>10</v>
      </c>
      <c r="I11" s="77">
        <f t="shared" si="3"/>
        <v>0.12195121951219512</v>
      </c>
      <c r="J11" s="8">
        <v>0</v>
      </c>
      <c r="K11" s="77">
        <f t="shared" si="4"/>
        <v>0</v>
      </c>
      <c r="L11" s="8">
        <v>0</v>
      </c>
      <c r="M11" s="77">
        <f t="shared" si="5"/>
        <v>0</v>
      </c>
      <c r="N11" s="77">
        <f t="shared" si="6"/>
        <v>1</v>
      </c>
      <c r="O11" s="1">
        <f t="shared" si="7"/>
        <v>1</v>
      </c>
      <c r="P11" s="16">
        <f t="shared" si="8"/>
        <v>4.8780487804878048</v>
      </c>
      <c r="Q11" s="1">
        <f t="shared" si="9"/>
        <v>0.95609756097560983</v>
      </c>
      <c r="R11" s="56"/>
    </row>
    <row r="12" spans="1:18" x14ac:dyDescent="0.25">
      <c r="B12" s="5" t="s">
        <v>54</v>
      </c>
      <c r="C12" s="46">
        <v>12</v>
      </c>
      <c r="D12" s="39">
        <f t="shared" si="0"/>
        <v>12</v>
      </c>
      <c r="E12" s="77">
        <f t="shared" si="1"/>
        <v>1</v>
      </c>
      <c r="F12" s="8">
        <v>6</v>
      </c>
      <c r="G12" s="77">
        <f t="shared" si="2"/>
        <v>0.5</v>
      </c>
      <c r="H12" s="8">
        <v>5</v>
      </c>
      <c r="I12" s="77">
        <f t="shared" si="3"/>
        <v>0.41666666666666669</v>
      </c>
      <c r="J12" s="8">
        <v>1</v>
      </c>
      <c r="K12" s="77">
        <f t="shared" si="4"/>
        <v>8.3333333333333329E-2</v>
      </c>
      <c r="L12" s="8">
        <v>0</v>
      </c>
      <c r="M12" s="77">
        <f t="shared" si="5"/>
        <v>0</v>
      </c>
      <c r="N12" s="77">
        <f t="shared" si="6"/>
        <v>1</v>
      </c>
      <c r="O12" s="1">
        <f t="shared" si="7"/>
        <v>0.91666666666666663</v>
      </c>
      <c r="P12" s="16">
        <f t="shared" si="8"/>
        <v>4.416666666666667</v>
      </c>
      <c r="Q12" s="1">
        <f t="shared" si="9"/>
        <v>0.79666666666666652</v>
      </c>
      <c r="R12" s="56"/>
    </row>
    <row r="13" spans="1:18" x14ac:dyDescent="0.25">
      <c r="B13" s="5" t="s">
        <v>55</v>
      </c>
      <c r="C13" s="46">
        <v>20</v>
      </c>
      <c r="D13" s="39">
        <f t="shared" si="0"/>
        <v>17</v>
      </c>
      <c r="E13" s="77">
        <f t="shared" si="1"/>
        <v>0.85</v>
      </c>
      <c r="F13" s="8">
        <v>2</v>
      </c>
      <c r="G13" s="77">
        <f t="shared" si="2"/>
        <v>0.11764705882352941</v>
      </c>
      <c r="H13" s="8">
        <v>7</v>
      </c>
      <c r="I13" s="77">
        <f t="shared" si="3"/>
        <v>0.41176470588235292</v>
      </c>
      <c r="J13" s="8">
        <v>5</v>
      </c>
      <c r="K13" s="77">
        <f t="shared" si="4"/>
        <v>0.29411764705882354</v>
      </c>
      <c r="L13" s="8">
        <v>3</v>
      </c>
      <c r="M13" s="77">
        <f t="shared" si="5"/>
        <v>0.17647058823529413</v>
      </c>
      <c r="N13" s="77">
        <f t="shared" si="6"/>
        <v>0.82352941176470584</v>
      </c>
      <c r="O13" s="1">
        <f t="shared" si="7"/>
        <v>0.52941176470588236</v>
      </c>
      <c r="P13" s="16">
        <f t="shared" si="8"/>
        <v>3.4705882352941178</v>
      </c>
      <c r="Q13" s="1">
        <f t="shared" si="9"/>
        <v>0.5152941176470589</v>
      </c>
      <c r="R13" s="56"/>
    </row>
    <row r="14" spans="1:18" x14ac:dyDescent="0.25">
      <c r="B14" s="5" t="s">
        <v>56</v>
      </c>
      <c r="C14" s="46">
        <v>77</v>
      </c>
      <c r="D14" s="39">
        <f t="shared" si="0"/>
        <v>70</v>
      </c>
      <c r="E14" s="77">
        <f t="shared" si="1"/>
        <v>0.90909090909090906</v>
      </c>
      <c r="F14" s="8">
        <v>17</v>
      </c>
      <c r="G14" s="77">
        <f t="shared" si="2"/>
        <v>0.24285714285714285</v>
      </c>
      <c r="H14" s="8">
        <v>41</v>
      </c>
      <c r="I14" s="77">
        <f t="shared" si="3"/>
        <v>0.58571428571428574</v>
      </c>
      <c r="J14" s="8">
        <v>12</v>
      </c>
      <c r="K14" s="77">
        <f t="shared" si="4"/>
        <v>0.17142857142857143</v>
      </c>
      <c r="L14" s="8">
        <v>0</v>
      </c>
      <c r="M14" s="77">
        <f t="shared" si="5"/>
        <v>0</v>
      </c>
      <c r="N14" s="77">
        <f t="shared" si="6"/>
        <v>1</v>
      </c>
      <c r="O14" s="1">
        <f t="shared" si="7"/>
        <v>0.82857142857142863</v>
      </c>
      <c r="P14" s="16">
        <f t="shared" si="8"/>
        <v>4.0714285714285712</v>
      </c>
      <c r="Q14" s="1">
        <f t="shared" si="9"/>
        <v>0.67942857142857149</v>
      </c>
      <c r="R14" s="56"/>
    </row>
    <row r="15" spans="1:18" x14ac:dyDescent="0.25">
      <c r="B15" s="5" t="s">
        <v>57</v>
      </c>
      <c r="C15" s="46">
        <v>42</v>
      </c>
      <c r="D15" s="39">
        <f t="shared" si="0"/>
        <v>37</v>
      </c>
      <c r="E15" s="77">
        <f t="shared" si="1"/>
        <v>0.88095238095238093</v>
      </c>
      <c r="F15" s="8">
        <v>13</v>
      </c>
      <c r="G15" s="77">
        <f t="shared" si="2"/>
        <v>0.35135135135135137</v>
      </c>
      <c r="H15" s="8">
        <v>11</v>
      </c>
      <c r="I15" s="77">
        <f t="shared" si="3"/>
        <v>0.29729729729729731</v>
      </c>
      <c r="J15" s="8">
        <v>13</v>
      </c>
      <c r="K15" s="77">
        <f t="shared" si="4"/>
        <v>0.35135135135135137</v>
      </c>
      <c r="L15" s="8">
        <v>0</v>
      </c>
      <c r="M15" s="77">
        <f t="shared" si="5"/>
        <v>0</v>
      </c>
      <c r="N15" s="77">
        <f t="shared" si="6"/>
        <v>1</v>
      </c>
      <c r="O15" s="1">
        <f t="shared" si="7"/>
        <v>0.64864864864864868</v>
      </c>
      <c r="P15" s="16">
        <f t="shared" si="8"/>
        <v>4</v>
      </c>
      <c r="Q15" s="1">
        <f t="shared" si="9"/>
        <v>0.66810810810810806</v>
      </c>
      <c r="R15" s="56"/>
    </row>
    <row r="16" spans="1:18" x14ac:dyDescent="0.25">
      <c r="B16" s="5" t="s">
        <v>58</v>
      </c>
      <c r="C16" s="46">
        <v>54</v>
      </c>
      <c r="D16" s="39">
        <f t="shared" si="0"/>
        <v>48</v>
      </c>
      <c r="E16" s="77">
        <f t="shared" si="1"/>
        <v>0.88888888888888884</v>
      </c>
      <c r="F16" s="8">
        <v>27</v>
      </c>
      <c r="G16" s="77">
        <f t="shared" si="2"/>
        <v>0.5625</v>
      </c>
      <c r="H16" s="8">
        <v>17</v>
      </c>
      <c r="I16" s="77">
        <f t="shared" si="3"/>
        <v>0.35416666666666669</v>
      </c>
      <c r="J16" s="8">
        <v>4</v>
      </c>
      <c r="K16" s="77">
        <f t="shared" si="4"/>
        <v>8.3333333333333329E-2</v>
      </c>
      <c r="L16" s="8">
        <v>0</v>
      </c>
      <c r="M16" s="77">
        <f t="shared" si="5"/>
        <v>0</v>
      </c>
      <c r="N16" s="77">
        <f t="shared" si="6"/>
        <v>1</v>
      </c>
      <c r="O16" s="1">
        <f t="shared" si="7"/>
        <v>0.91666666666666663</v>
      </c>
      <c r="P16" s="16">
        <f t="shared" si="8"/>
        <v>4.479166666666667</v>
      </c>
      <c r="Q16" s="1">
        <f t="shared" si="9"/>
        <v>0.81916666666666671</v>
      </c>
      <c r="R16" s="56"/>
    </row>
    <row r="17" spans="2:18" x14ac:dyDescent="0.25">
      <c r="B17" s="5" t="s">
        <v>59</v>
      </c>
      <c r="C17" s="46">
        <v>28</v>
      </c>
      <c r="D17" s="39">
        <f t="shared" si="0"/>
        <v>25</v>
      </c>
      <c r="E17" s="77">
        <f t="shared" si="1"/>
        <v>0.8928571428571429</v>
      </c>
      <c r="F17" s="8">
        <v>16</v>
      </c>
      <c r="G17" s="77">
        <f t="shared" si="2"/>
        <v>0.64</v>
      </c>
      <c r="H17" s="8">
        <v>7</v>
      </c>
      <c r="I17" s="77">
        <f t="shared" si="3"/>
        <v>0.28000000000000003</v>
      </c>
      <c r="J17" s="8">
        <v>2</v>
      </c>
      <c r="K17" s="77">
        <f t="shared" si="4"/>
        <v>0.08</v>
      </c>
      <c r="L17" s="8">
        <v>0</v>
      </c>
      <c r="M17" s="77">
        <f t="shared" si="5"/>
        <v>0</v>
      </c>
      <c r="N17" s="77">
        <f t="shared" si="6"/>
        <v>1</v>
      </c>
      <c r="O17" s="1">
        <f t="shared" si="7"/>
        <v>0.92</v>
      </c>
      <c r="P17" s="16">
        <f t="shared" si="8"/>
        <v>4.5599999999999996</v>
      </c>
      <c r="Q17" s="1">
        <f t="shared" si="9"/>
        <v>0.84799999999999998</v>
      </c>
      <c r="R17" s="56"/>
    </row>
    <row r="18" spans="2:18" x14ac:dyDescent="0.25">
      <c r="B18" s="17" t="s">
        <v>78</v>
      </c>
      <c r="C18" s="46">
        <v>23</v>
      </c>
      <c r="D18" s="39">
        <f t="shared" si="0"/>
        <v>17</v>
      </c>
      <c r="E18" s="77">
        <f t="shared" si="1"/>
        <v>0.73913043478260865</v>
      </c>
      <c r="F18" s="8">
        <v>2</v>
      </c>
      <c r="G18" s="77">
        <f t="shared" si="2"/>
        <v>0.11764705882352941</v>
      </c>
      <c r="H18" s="8">
        <v>4</v>
      </c>
      <c r="I18" s="77">
        <f t="shared" si="3"/>
        <v>0.23529411764705882</v>
      </c>
      <c r="J18" s="8">
        <v>10</v>
      </c>
      <c r="K18" s="77">
        <f t="shared" si="4"/>
        <v>0.58823529411764708</v>
      </c>
      <c r="L18" s="8">
        <v>1</v>
      </c>
      <c r="M18" s="77">
        <f t="shared" si="5"/>
        <v>5.8823529411764705E-2</v>
      </c>
      <c r="N18" s="77">
        <f t="shared" si="6"/>
        <v>0.94117647058823528</v>
      </c>
      <c r="O18" s="1">
        <f t="shared" si="7"/>
        <v>0.35294117647058826</v>
      </c>
      <c r="P18" s="16">
        <f t="shared" si="8"/>
        <v>3.4117647058823528</v>
      </c>
      <c r="Q18" s="1">
        <f t="shared" si="9"/>
        <v>0.48941176470588238</v>
      </c>
      <c r="R18" s="56"/>
    </row>
    <row r="19" spans="2:18" x14ac:dyDescent="0.25">
      <c r="B19" s="5" t="s">
        <v>60</v>
      </c>
      <c r="C19" s="46">
        <v>26</v>
      </c>
      <c r="D19" s="39">
        <f t="shared" si="0"/>
        <v>22</v>
      </c>
      <c r="E19" s="77">
        <f t="shared" si="1"/>
        <v>0.84615384615384615</v>
      </c>
      <c r="F19" s="8">
        <v>6</v>
      </c>
      <c r="G19" s="77">
        <f t="shared" si="2"/>
        <v>0.27272727272727271</v>
      </c>
      <c r="H19" s="8">
        <v>11</v>
      </c>
      <c r="I19" s="77">
        <f t="shared" si="3"/>
        <v>0.5</v>
      </c>
      <c r="J19" s="8">
        <v>5</v>
      </c>
      <c r="K19" s="77">
        <f t="shared" si="4"/>
        <v>0.22727272727272727</v>
      </c>
      <c r="L19" s="8">
        <v>0</v>
      </c>
      <c r="M19" s="77">
        <f t="shared" si="5"/>
        <v>0</v>
      </c>
      <c r="N19" s="77">
        <f t="shared" si="6"/>
        <v>1</v>
      </c>
      <c r="O19" s="1">
        <f t="shared" si="7"/>
        <v>0.77272727272727271</v>
      </c>
      <c r="P19" s="16">
        <f t="shared" si="8"/>
        <v>4.0454545454545459</v>
      </c>
      <c r="Q19" s="1">
        <f t="shared" si="9"/>
        <v>0.67454545454545456</v>
      </c>
      <c r="R19" s="56"/>
    </row>
    <row r="20" spans="2:18" x14ac:dyDescent="0.25">
      <c r="B20" s="5" t="s">
        <v>61</v>
      </c>
      <c r="C20" s="46">
        <v>44</v>
      </c>
      <c r="D20" s="39">
        <f t="shared" si="0"/>
        <v>38</v>
      </c>
      <c r="E20" s="77">
        <f t="shared" si="1"/>
        <v>0.86363636363636365</v>
      </c>
      <c r="F20" s="8">
        <v>5</v>
      </c>
      <c r="G20" s="77">
        <f t="shared" si="2"/>
        <v>0.13157894736842105</v>
      </c>
      <c r="H20" s="8">
        <v>23</v>
      </c>
      <c r="I20" s="77">
        <f t="shared" si="3"/>
        <v>0.60526315789473684</v>
      </c>
      <c r="J20" s="8">
        <v>8</v>
      </c>
      <c r="K20" s="77">
        <f t="shared" si="4"/>
        <v>0.21052631578947367</v>
      </c>
      <c r="L20" s="8">
        <v>2</v>
      </c>
      <c r="M20" s="77">
        <f t="shared" si="5"/>
        <v>5.2631578947368418E-2</v>
      </c>
      <c r="N20" s="77">
        <f t="shared" si="6"/>
        <v>0.94736842105263153</v>
      </c>
      <c r="O20" s="1">
        <f t="shared" si="7"/>
        <v>0.73684210526315785</v>
      </c>
      <c r="P20" s="16">
        <f t="shared" si="8"/>
        <v>3.8157894736842106</v>
      </c>
      <c r="Q20" s="1">
        <f t="shared" si="9"/>
        <v>0.603157894736842</v>
      </c>
      <c r="R20" s="56"/>
    </row>
    <row r="21" spans="2:18" x14ac:dyDescent="0.25">
      <c r="B21" s="5" t="s">
        <v>79</v>
      </c>
      <c r="C21" s="46">
        <v>93</v>
      </c>
      <c r="D21" s="39">
        <f t="shared" si="0"/>
        <v>74</v>
      </c>
      <c r="E21" s="77">
        <f t="shared" si="1"/>
        <v>0.79569892473118276</v>
      </c>
      <c r="F21" s="8">
        <v>56</v>
      </c>
      <c r="G21" s="77">
        <f t="shared" si="2"/>
        <v>0.7567567567567568</v>
      </c>
      <c r="H21" s="8">
        <v>17</v>
      </c>
      <c r="I21" s="77">
        <f t="shared" si="3"/>
        <v>0.22972972972972974</v>
      </c>
      <c r="J21" s="8">
        <v>1</v>
      </c>
      <c r="K21" s="77">
        <f t="shared" si="4"/>
        <v>1.3513513513513514E-2</v>
      </c>
      <c r="L21" s="8">
        <v>0</v>
      </c>
      <c r="M21" s="77">
        <f t="shared" si="5"/>
        <v>0</v>
      </c>
      <c r="N21" s="77">
        <f t="shared" si="6"/>
        <v>1</v>
      </c>
      <c r="O21" s="1">
        <f t="shared" si="7"/>
        <v>0.98648648648648651</v>
      </c>
      <c r="P21" s="16">
        <f t="shared" si="8"/>
        <v>4.743243243243243</v>
      </c>
      <c r="Q21" s="1">
        <f t="shared" si="9"/>
        <v>0.90864864864864858</v>
      </c>
      <c r="R21" s="56"/>
    </row>
    <row r="22" spans="2:18" x14ac:dyDescent="0.25">
      <c r="B22" s="84" t="s">
        <v>119</v>
      </c>
      <c r="C22" s="46">
        <f>SUM(C8:C21)</f>
        <v>609</v>
      </c>
      <c r="D22" s="39">
        <f t="shared" si="0"/>
        <v>473</v>
      </c>
      <c r="E22" s="77">
        <f t="shared" si="1"/>
        <v>0.77668308702791466</v>
      </c>
      <c r="F22" s="8">
        <f>SUM(F8:F21)</f>
        <v>263</v>
      </c>
      <c r="G22" s="77">
        <f t="shared" si="2"/>
        <v>0.55602536997885832</v>
      </c>
      <c r="H22" s="8">
        <f>SUM(H8:H21)</f>
        <v>192</v>
      </c>
      <c r="I22" s="77">
        <f t="shared" si="3"/>
        <v>0.40591966173361521</v>
      </c>
      <c r="J22" s="8">
        <f>+J27</f>
        <v>12</v>
      </c>
      <c r="K22" s="77">
        <f t="shared" si="4"/>
        <v>2.5369978858350951E-2</v>
      </c>
      <c r="L22" s="8">
        <f>SUM(L8:L21)</f>
        <v>6</v>
      </c>
      <c r="M22" s="77">
        <f t="shared" si="5"/>
        <v>1.2684989429175475E-2</v>
      </c>
      <c r="N22" s="77">
        <f t="shared" si="6"/>
        <v>0.98731501057082449</v>
      </c>
      <c r="O22" s="1">
        <f t="shared" si="7"/>
        <v>0.96194503171247359</v>
      </c>
      <c r="P22" s="16">
        <f t="shared" si="8"/>
        <v>4.5052854122621566</v>
      </c>
      <c r="Q22" s="1">
        <f t="shared" si="9"/>
        <v>0.8269767441860465</v>
      </c>
      <c r="R22" s="56"/>
    </row>
    <row r="23" spans="2:18" s="138" customFormat="1" x14ac:dyDescent="0.25">
      <c r="B23" s="131" t="s">
        <v>107</v>
      </c>
      <c r="C23" s="132">
        <v>36</v>
      </c>
      <c r="D23" s="133">
        <f t="shared" si="0"/>
        <v>23</v>
      </c>
      <c r="E23" s="134">
        <f t="shared" ref="E23:E32" si="10">D23/C23</f>
        <v>0.63888888888888884</v>
      </c>
      <c r="F23" s="135">
        <v>17</v>
      </c>
      <c r="G23" s="134">
        <f t="shared" ref="G23:G49" si="11">F23/D23</f>
        <v>0.73913043478260865</v>
      </c>
      <c r="H23" s="135">
        <v>4</v>
      </c>
      <c r="I23" s="134">
        <f t="shared" ref="I23:I49" si="12">H23/D23</f>
        <v>0.17391304347826086</v>
      </c>
      <c r="J23" s="135">
        <v>2</v>
      </c>
      <c r="K23" s="134">
        <f t="shared" ref="K23:K78" si="13">J23/D23</f>
        <v>8.6956521739130432E-2</v>
      </c>
      <c r="L23" s="135">
        <v>0</v>
      </c>
      <c r="M23" s="134">
        <f t="shared" ref="M23:M46" si="14">L23/D23</f>
        <v>0</v>
      </c>
      <c r="N23" s="134">
        <f t="shared" si="6"/>
        <v>1</v>
      </c>
      <c r="O23" s="134">
        <f t="shared" si="7"/>
        <v>0.91304347826086951</v>
      </c>
      <c r="P23" s="136">
        <f t="shared" si="8"/>
        <v>4.6521739130434785</v>
      </c>
      <c r="Q23" s="134">
        <f t="shared" si="9"/>
        <v>0.88173913043478247</v>
      </c>
      <c r="R23" s="137"/>
    </row>
    <row r="24" spans="2:18" s="138" customFormat="1" x14ac:dyDescent="0.25">
      <c r="B24" s="131" t="s">
        <v>108</v>
      </c>
      <c r="C24" s="132">
        <v>23</v>
      </c>
      <c r="D24" s="133">
        <f t="shared" si="0"/>
        <v>21</v>
      </c>
      <c r="E24" s="134">
        <f t="shared" si="10"/>
        <v>0.91304347826086951</v>
      </c>
      <c r="F24" s="135">
        <v>3</v>
      </c>
      <c r="G24" s="134">
        <f t="shared" si="11"/>
        <v>0.14285714285714285</v>
      </c>
      <c r="H24" s="135">
        <v>10</v>
      </c>
      <c r="I24" s="134">
        <f t="shared" si="12"/>
        <v>0.47619047619047616</v>
      </c>
      <c r="J24" s="135">
        <v>6</v>
      </c>
      <c r="K24" s="134">
        <f t="shared" si="13"/>
        <v>0.2857142857142857</v>
      </c>
      <c r="L24" s="135">
        <v>2</v>
      </c>
      <c r="M24" s="134">
        <f t="shared" si="14"/>
        <v>9.5238095238095233E-2</v>
      </c>
      <c r="N24" s="134">
        <f>(F24+H24+J24)/D24</f>
        <v>0.90476190476190477</v>
      </c>
      <c r="O24" s="134">
        <f>(F24+H24)/D24</f>
        <v>0.61904761904761907</v>
      </c>
      <c r="P24" s="136">
        <f>(5*F24+4*H24+3*J24+2*L24)/D24</f>
        <v>3.6666666666666665</v>
      </c>
      <c r="Q24" s="134">
        <f>(F24*1+H24*0.64+J24*0.36+L24*0.16)/D24</f>
        <v>0.56571428571428573</v>
      </c>
      <c r="R24" s="137"/>
    </row>
    <row r="25" spans="2:18" s="138" customFormat="1" x14ac:dyDescent="0.25">
      <c r="B25" s="131" t="s">
        <v>106</v>
      </c>
      <c r="C25" s="132">
        <v>26</v>
      </c>
      <c r="D25" s="133">
        <f t="shared" si="0"/>
        <v>21</v>
      </c>
      <c r="E25" s="134">
        <f t="shared" si="10"/>
        <v>0.80769230769230771</v>
      </c>
      <c r="F25" s="135">
        <v>8</v>
      </c>
      <c r="G25" s="134">
        <f t="shared" si="11"/>
        <v>0.38095238095238093</v>
      </c>
      <c r="H25" s="135">
        <v>11</v>
      </c>
      <c r="I25" s="134">
        <f t="shared" si="12"/>
        <v>0.52380952380952384</v>
      </c>
      <c r="J25" s="135">
        <v>2</v>
      </c>
      <c r="K25" s="134">
        <f t="shared" si="13"/>
        <v>9.5238095238095233E-2</v>
      </c>
      <c r="L25" s="135">
        <v>0</v>
      </c>
      <c r="M25" s="134">
        <f t="shared" si="14"/>
        <v>0</v>
      </c>
      <c r="N25" s="134">
        <f>(F25+H25+J25)/D25</f>
        <v>1</v>
      </c>
      <c r="O25" s="134">
        <f>(F25+H25)/D25</f>
        <v>0.90476190476190477</v>
      </c>
      <c r="P25" s="136">
        <f>(5*F25+4*H25+3*J25+2*L25)/D25</f>
        <v>4.2857142857142856</v>
      </c>
      <c r="Q25" s="134">
        <f>(F25*1+H25*0.64+J25*0.36+L25*0.16)/D25</f>
        <v>0.75047619047619052</v>
      </c>
      <c r="R25" s="137"/>
    </row>
    <row r="26" spans="2:18" s="138" customFormat="1" x14ac:dyDescent="0.25">
      <c r="B26" s="131" t="s">
        <v>105</v>
      </c>
      <c r="C26" s="132">
        <v>26</v>
      </c>
      <c r="D26" s="133">
        <f t="shared" si="0"/>
        <v>21</v>
      </c>
      <c r="E26" s="134">
        <f t="shared" si="10"/>
        <v>0.80769230769230771</v>
      </c>
      <c r="F26" s="135">
        <v>12</v>
      </c>
      <c r="G26" s="134">
        <f t="shared" si="11"/>
        <v>0.5714285714285714</v>
      </c>
      <c r="H26" s="135">
        <v>7</v>
      </c>
      <c r="I26" s="134">
        <f t="shared" si="12"/>
        <v>0.33333333333333331</v>
      </c>
      <c r="J26" s="135">
        <v>2</v>
      </c>
      <c r="K26" s="134">
        <f t="shared" si="13"/>
        <v>9.5238095238095233E-2</v>
      </c>
      <c r="L26" s="135">
        <v>0</v>
      </c>
      <c r="M26" s="134">
        <f t="shared" si="14"/>
        <v>0</v>
      </c>
      <c r="N26" s="134">
        <f>(F26+H26+J26)/D26</f>
        <v>1</v>
      </c>
      <c r="O26" s="134">
        <f>(F26+H26)/D26</f>
        <v>0.90476190476190477</v>
      </c>
      <c r="P26" s="136">
        <f>(5*F26+4*H26+3*J26+2*L26)/D26</f>
        <v>4.4761904761904763</v>
      </c>
      <c r="Q26" s="134">
        <f>(F26*1+H26*0.64+J26*0.36+L26*0.16)/D26</f>
        <v>0.81904761904761902</v>
      </c>
      <c r="R26" s="137"/>
    </row>
    <row r="27" spans="2:18" s="138" customFormat="1" x14ac:dyDescent="0.25">
      <c r="B27" s="139" t="s">
        <v>120</v>
      </c>
      <c r="C27" s="132">
        <f>SUM(C23:C26)</f>
        <v>111</v>
      </c>
      <c r="D27" s="133">
        <f t="shared" si="0"/>
        <v>86</v>
      </c>
      <c r="E27" s="134">
        <f t="shared" si="10"/>
        <v>0.77477477477477474</v>
      </c>
      <c r="F27" s="135">
        <f>SUM(F23:F26)</f>
        <v>40</v>
      </c>
      <c r="G27" s="134">
        <f t="shared" si="11"/>
        <v>0.46511627906976744</v>
      </c>
      <c r="H27" s="135">
        <f>SUM(H23:H26)</f>
        <v>32</v>
      </c>
      <c r="I27" s="134">
        <f t="shared" si="12"/>
        <v>0.37209302325581395</v>
      </c>
      <c r="J27" s="135">
        <f>SUM(J23:J26)</f>
        <v>12</v>
      </c>
      <c r="K27" s="134">
        <f t="shared" si="13"/>
        <v>0.13953488372093023</v>
      </c>
      <c r="L27" s="135">
        <f>SUM(L23:L26)</f>
        <v>2</v>
      </c>
      <c r="M27" s="134">
        <f t="shared" si="14"/>
        <v>2.3255813953488372E-2</v>
      </c>
      <c r="N27" s="134">
        <f>(F27+H27+J27)/D27</f>
        <v>0.97674418604651159</v>
      </c>
      <c r="O27" s="134">
        <f>(F27+H27)/D27</f>
        <v>0.83720930232558144</v>
      </c>
      <c r="P27" s="136">
        <f>(5*F27+4*H27+3*J27+2*L27)/D27</f>
        <v>4.2790697674418601</v>
      </c>
      <c r="Q27" s="134">
        <f>(F27*1+H27*0.64+J27*0.36+L27*0.16)/D27</f>
        <v>0.75720930232558148</v>
      </c>
      <c r="R27" s="137"/>
    </row>
    <row r="28" spans="2:18" s="57" customFormat="1" x14ac:dyDescent="0.25">
      <c r="B28" s="19" t="s">
        <v>9</v>
      </c>
      <c r="C28" s="40">
        <f>C22+C27</f>
        <v>720</v>
      </c>
      <c r="D28" s="40">
        <f t="shared" si="0"/>
        <v>559</v>
      </c>
      <c r="E28" s="58">
        <f t="shared" si="10"/>
        <v>0.77638888888888891</v>
      </c>
      <c r="F28" s="18">
        <f>F22+F27</f>
        <v>303</v>
      </c>
      <c r="G28" s="58">
        <f t="shared" si="11"/>
        <v>0.54203935599284436</v>
      </c>
      <c r="H28" s="18">
        <f>H22+H27</f>
        <v>224</v>
      </c>
      <c r="I28" s="58">
        <f t="shared" si="12"/>
        <v>0.4007155635062612</v>
      </c>
      <c r="J28" s="18">
        <f>J22+J27</f>
        <v>24</v>
      </c>
      <c r="K28" s="58">
        <f t="shared" si="13"/>
        <v>4.2933810375670838E-2</v>
      </c>
      <c r="L28" s="18">
        <f>L22+L27</f>
        <v>8</v>
      </c>
      <c r="M28" s="58">
        <f t="shared" si="14"/>
        <v>1.4311270125223614E-2</v>
      </c>
      <c r="N28" s="58">
        <f t="shared" si="6"/>
        <v>0.9856887298747764</v>
      </c>
      <c r="O28" s="12">
        <f t="shared" si="7"/>
        <v>0.9427549194991055</v>
      </c>
      <c r="P28" s="25">
        <f t="shared" si="8"/>
        <v>4.4704830053667264</v>
      </c>
      <c r="Q28" s="12">
        <f t="shared" si="9"/>
        <v>0.81624329159212872</v>
      </c>
      <c r="R28" s="59"/>
    </row>
    <row r="29" spans="2:18" s="57" customFormat="1" x14ac:dyDescent="0.25">
      <c r="B29" s="79" t="s">
        <v>116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59"/>
    </row>
    <row r="30" spans="2:18" s="57" customFormat="1" x14ac:dyDescent="0.25">
      <c r="B30" s="5" t="s">
        <v>117</v>
      </c>
      <c r="C30" s="80">
        <v>39</v>
      </c>
      <c r="D30" s="39">
        <f t="shared" si="0"/>
        <v>32</v>
      </c>
      <c r="E30" s="77">
        <f t="shared" si="10"/>
        <v>0.82051282051282048</v>
      </c>
      <c r="F30" s="80">
        <v>9</v>
      </c>
      <c r="G30" s="77">
        <f t="shared" si="11"/>
        <v>0.28125</v>
      </c>
      <c r="H30" s="80">
        <v>14</v>
      </c>
      <c r="I30" s="77">
        <f t="shared" si="12"/>
        <v>0.4375</v>
      </c>
      <c r="J30" s="80">
        <v>9</v>
      </c>
      <c r="K30" s="77">
        <f t="shared" si="13"/>
        <v>0.28125</v>
      </c>
      <c r="L30" s="80">
        <v>0</v>
      </c>
      <c r="M30" s="77">
        <f t="shared" si="14"/>
        <v>0</v>
      </c>
      <c r="N30" s="77">
        <f t="shared" si="6"/>
        <v>1</v>
      </c>
      <c r="O30" s="1">
        <f t="shared" si="7"/>
        <v>0.71875</v>
      </c>
      <c r="P30" s="16">
        <f t="shared" si="8"/>
        <v>4</v>
      </c>
      <c r="Q30" s="1">
        <f t="shared" si="9"/>
        <v>0.66249999999999998</v>
      </c>
      <c r="R30" s="59"/>
    </row>
    <row r="31" spans="2:18" s="57" customFormat="1" ht="16.5" thickBot="1" x14ac:dyDescent="0.3">
      <c r="B31" s="81" t="s">
        <v>118</v>
      </c>
      <c r="C31" s="80">
        <v>11</v>
      </c>
      <c r="D31" s="39">
        <f t="shared" si="0"/>
        <v>11</v>
      </c>
      <c r="E31" s="77">
        <f t="shared" si="10"/>
        <v>1</v>
      </c>
      <c r="F31" s="80">
        <v>0</v>
      </c>
      <c r="G31" s="77">
        <f t="shared" si="11"/>
        <v>0</v>
      </c>
      <c r="H31" s="80">
        <v>4</v>
      </c>
      <c r="I31" s="77">
        <f t="shared" si="12"/>
        <v>0.36363636363636365</v>
      </c>
      <c r="J31" s="80">
        <v>6</v>
      </c>
      <c r="K31" s="77">
        <f t="shared" si="13"/>
        <v>0.54545454545454541</v>
      </c>
      <c r="L31" s="80">
        <v>1</v>
      </c>
      <c r="M31" s="77">
        <f t="shared" si="14"/>
        <v>9.0909090909090912E-2</v>
      </c>
      <c r="N31" s="77">
        <f t="shared" si="6"/>
        <v>0.90909090909090906</v>
      </c>
      <c r="O31" s="1">
        <f t="shared" si="7"/>
        <v>0.36363636363636365</v>
      </c>
      <c r="P31" s="16">
        <f t="shared" si="8"/>
        <v>3.2727272727272729</v>
      </c>
      <c r="Q31" s="1">
        <f t="shared" si="9"/>
        <v>0.44363636363636372</v>
      </c>
      <c r="R31" s="59"/>
    </row>
    <row r="32" spans="2:18" s="57" customFormat="1" ht="16.5" thickBot="1" x14ac:dyDescent="0.3">
      <c r="B32" s="82" t="s">
        <v>9</v>
      </c>
      <c r="C32" s="91">
        <v>50</v>
      </c>
      <c r="D32" s="107">
        <f t="shared" si="0"/>
        <v>43</v>
      </c>
      <c r="E32" s="92">
        <f t="shared" si="10"/>
        <v>0.86</v>
      </c>
      <c r="F32" s="93">
        <v>9</v>
      </c>
      <c r="G32" s="92">
        <f t="shared" si="11"/>
        <v>0.20930232558139536</v>
      </c>
      <c r="H32" s="93">
        <v>18</v>
      </c>
      <c r="I32" s="92">
        <f t="shared" si="12"/>
        <v>0.41860465116279072</v>
      </c>
      <c r="J32" s="93">
        <v>15</v>
      </c>
      <c r="K32" s="92">
        <f t="shared" si="13"/>
        <v>0.34883720930232559</v>
      </c>
      <c r="L32" s="93">
        <v>1</v>
      </c>
      <c r="M32" s="92">
        <f t="shared" si="14"/>
        <v>2.3255813953488372E-2</v>
      </c>
      <c r="N32" s="92">
        <f t="shared" si="6"/>
        <v>0.97674418604651159</v>
      </c>
      <c r="O32" s="94">
        <f t="shared" si="7"/>
        <v>0.62790697674418605</v>
      </c>
      <c r="P32" s="95">
        <f t="shared" si="8"/>
        <v>3.8139534883720931</v>
      </c>
      <c r="Q32" s="94">
        <f t="shared" si="9"/>
        <v>0.60651162790697666</v>
      </c>
      <c r="R32" s="59"/>
    </row>
    <row r="33" spans="1:18" x14ac:dyDescent="0.25">
      <c r="B33" s="20" t="s">
        <v>11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56"/>
    </row>
    <row r="34" spans="1:18" x14ac:dyDescent="0.25">
      <c r="B34" s="3" t="s">
        <v>80</v>
      </c>
      <c r="C34" s="46">
        <v>86</v>
      </c>
      <c r="D34" s="39">
        <f>F34+H34+J34+L34</f>
        <v>84</v>
      </c>
      <c r="E34" s="77">
        <f t="shared" ref="E34:E49" si="15">D34/C34</f>
        <v>0.97674418604651159</v>
      </c>
      <c r="F34" s="8">
        <v>66</v>
      </c>
      <c r="G34" s="77">
        <f t="shared" si="11"/>
        <v>0.7857142857142857</v>
      </c>
      <c r="H34" s="8">
        <v>18</v>
      </c>
      <c r="I34" s="77">
        <f t="shared" si="12"/>
        <v>0.21428571428571427</v>
      </c>
      <c r="J34" s="8">
        <v>0</v>
      </c>
      <c r="K34" s="77">
        <f t="shared" si="13"/>
        <v>0</v>
      </c>
      <c r="L34" s="8">
        <v>0</v>
      </c>
      <c r="M34" s="77">
        <f t="shared" si="14"/>
        <v>0</v>
      </c>
      <c r="N34" s="77">
        <f t="shared" si="6"/>
        <v>1</v>
      </c>
      <c r="O34" s="1">
        <f t="shared" si="7"/>
        <v>1</v>
      </c>
      <c r="P34" s="16">
        <f t="shared" si="8"/>
        <v>4.7857142857142856</v>
      </c>
      <c r="Q34" s="1">
        <f t="shared" si="9"/>
        <v>0.92285714285714282</v>
      </c>
      <c r="R34" s="56"/>
    </row>
    <row r="35" spans="1:18" x14ac:dyDescent="0.25">
      <c r="B35" s="3" t="s">
        <v>81</v>
      </c>
      <c r="C35" s="46">
        <v>23</v>
      </c>
      <c r="D35" s="39">
        <f t="shared" ref="D35:D49" si="16">F35+H35+J35+L35</f>
        <v>22</v>
      </c>
      <c r="E35" s="77">
        <f t="shared" si="15"/>
        <v>0.95652173913043481</v>
      </c>
      <c r="F35" s="8">
        <v>12</v>
      </c>
      <c r="G35" s="77">
        <f t="shared" si="11"/>
        <v>0.54545454545454541</v>
      </c>
      <c r="H35" s="8">
        <v>10</v>
      </c>
      <c r="I35" s="77">
        <f t="shared" si="12"/>
        <v>0.45454545454545453</v>
      </c>
      <c r="J35" s="8">
        <v>0</v>
      </c>
      <c r="K35" s="77">
        <f t="shared" si="13"/>
        <v>0</v>
      </c>
      <c r="L35" s="8">
        <v>0</v>
      </c>
      <c r="M35" s="77">
        <f t="shared" si="14"/>
        <v>0</v>
      </c>
      <c r="N35" s="77">
        <f t="shared" si="6"/>
        <v>1</v>
      </c>
      <c r="O35" s="1">
        <f t="shared" si="7"/>
        <v>1</v>
      </c>
      <c r="P35" s="16">
        <f t="shared" si="8"/>
        <v>4.5454545454545459</v>
      </c>
      <c r="Q35" s="1">
        <f t="shared" si="9"/>
        <v>0.83636363636363631</v>
      </c>
      <c r="R35" s="56"/>
    </row>
    <row r="36" spans="1:18" x14ac:dyDescent="0.25">
      <c r="B36" s="6" t="s">
        <v>82</v>
      </c>
      <c r="C36" s="46">
        <v>63</v>
      </c>
      <c r="D36" s="39">
        <f t="shared" si="16"/>
        <v>58</v>
      </c>
      <c r="E36" s="77">
        <f t="shared" si="15"/>
        <v>0.92063492063492058</v>
      </c>
      <c r="F36" s="8">
        <v>41</v>
      </c>
      <c r="G36" s="77">
        <f t="shared" si="11"/>
        <v>0.7068965517241379</v>
      </c>
      <c r="H36" s="8">
        <v>15</v>
      </c>
      <c r="I36" s="77">
        <f t="shared" si="12"/>
        <v>0.25862068965517243</v>
      </c>
      <c r="J36" s="8">
        <v>2</v>
      </c>
      <c r="K36" s="77">
        <f t="shared" si="13"/>
        <v>3.4482758620689655E-2</v>
      </c>
      <c r="L36" s="8">
        <v>0</v>
      </c>
      <c r="M36" s="77">
        <f t="shared" si="14"/>
        <v>0</v>
      </c>
      <c r="N36" s="77">
        <f t="shared" si="6"/>
        <v>1</v>
      </c>
      <c r="O36" s="1">
        <f t="shared" si="7"/>
        <v>0.96551724137931039</v>
      </c>
      <c r="P36" s="16">
        <f t="shared" si="8"/>
        <v>4.6724137931034484</v>
      </c>
      <c r="Q36" s="1">
        <f t="shared" si="9"/>
        <v>0.88482758620689661</v>
      </c>
      <c r="R36" s="56"/>
    </row>
    <row r="37" spans="1:18" x14ac:dyDescent="0.25">
      <c r="B37" s="3" t="s">
        <v>83</v>
      </c>
      <c r="C37" s="46">
        <v>10</v>
      </c>
      <c r="D37" s="39">
        <f t="shared" si="16"/>
        <v>10</v>
      </c>
      <c r="E37" s="77">
        <f t="shared" si="15"/>
        <v>1</v>
      </c>
      <c r="F37" s="8">
        <v>7</v>
      </c>
      <c r="G37" s="77">
        <f t="shared" si="11"/>
        <v>0.7</v>
      </c>
      <c r="H37" s="8">
        <v>3</v>
      </c>
      <c r="I37" s="77">
        <f t="shared" si="12"/>
        <v>0.3</v>
      </c>
      <c r="J37" s="8">
        <v>0</v>
      </c>
      <c r="K37" s="77">
        <f t="shared" si="13"/>
        <v>0</v>
      </c>
      <c r="L37" s="8">
        <v>0</v>
      </c>
      <c r="M37" s="77">
        <f t="shared" si="14"/>
        <v>0</v>
      </c>
      <c r="N37" s="77">
        <f t="shared" si="6"/>
        <v>1</v>
      </c>
      <c r="O37" s="1">
        <f t="shared" si="7"/>
        <v>1</v>
      </c>
      <c r="P37" s="16">
        <f t="shared" si="8"/>
        <v>4.7</v>
      </c>
      <c r="Q37" s="1">
        <f t="shared" si="9"/>
        <v>0.89200000000000002</v>
      </c>
      <c r="R37" s="56"/>
    </row>
    <row r="38" spans="1:18" x14ac:dyDescent="0.25">
      <c r="B38" s="3" t="s">
        <v>84</v>
      </c>
      <c r="C38" s="46">
        <v>35</v>
      </c>
      <c r="D38" s="39">
        <f t="shared" si="16"/>
        <v>33</v>
      </c>
      <c r="E38" s="77">
        <f t="shared" si="15"/>
        <v>0.94285714285714284</v>
      </c>
      <c r="F38" s="8">
        <v>6</v>
      </c>
      <c r="G38" s="77">
        <f t="shared" si="11"/>
        <v>0.18181818181818182</v>
      </c>
      <c r="H38" s="8">
        <v>19</v>
      </c>
      <c r="I38" s="77">
        <f t="shared" si="12"/>
        <v>0.5757575757575758</v>
      </c>
      <c r="J38" s="8">
        <v>8</v>
      </c>
      <c r="K38" s="77">
        <f t="shared" si="13"/>
        <v>0.24242424242424243</v>
      </c>
      <c r="L38" s="8">
        <v>0</v>
      </c>
      <c r="M38" s="77">
        <f t="shared" si="14"/>
        <v>0</v>
      </c>
      <c r="N38" s="77">
        <f t="shared" si="6"/>
        <v>1</v>
      </c>
      <c r="O38" s="1">
        <f t="shared" si="7"/>
        <v>0.75757575757575757</v>
      </c>
      <c r="P38" s="16">
        <f t="shared" si="8"/>
        <v>3.9393939393939394</v>
      </c>
      <c r="Q38" s="1">
        <f t="shared" si="9"/>
        <v>0.63757575757575757</v>
      </c>
      <c r="R38" s="56"/>
    </row>
    <row r="39" spans="1:18" x14ac:dyDescent="0.25">
      <c r="B39" s="3" t="s">
        <v>85</v>
      </c>
      <c r="C39" s="46">
        <v>20</v>
      </c>
      <c r="D39" s="39">
        <f t="shared" si="16"/>
        <v>17</v>
      </c>
      <c r="E39" s="77">
        <f t="shared" si="15"/>
        <v>0.85</v>
      </c>
      <c r="F39" s="8">
        <v>4</v>
      </c>
      <c r="G39" s="77">
        <f t="shared" si="11"/>
        <v>0.23529411764705882</v>
      </c>
      <c r="H39" s="8">
        <v>3</v>
      </c>
      <c r="I39" s="77">
        <f t="shared" si="12"/>
        <v>0.17647058823529413</v>
      </c>
      <c r="J39" s="8">
        <v>9</v>
      </c>
      <c r="K39" s="77">
        <f t="shared" si="13"/>
        <v>0.52941176470588236</v>
      </c>
      <c r="L39" s="8">
        <v>1</v>
      </c>
      <c r="M39" s="77">
        <f t="shared" si="14"/>
        <v>5.8823529411764705E-2</v>
      </c>
      <c r="N39" s="77">
        <f t="shared" si="6"/>
        <v>0.94117647058823528</v>
      </c>
      <c r="O39" s="1">
        <f t="shared" si="7"/>
        <v>0.41176470588235292</v>
      </c>
      <c r="P39" s="16">
        <f t="shared" si="8"/>
        <v>3.5882352941176472</v>
      </c>
      <c r="Q39" s="1">
        <f t="shared" si="9"/>
        <v>0.54823529411764704</v>
      </c>
      <c r="R39" s="56"/>
    </row>
    <row r="40" spans="1:18" x14ac:dyDescent="0.25">
      <c r="B40" s="3" t="s">
        <v>86</v>
      </c>
      <c r="C40" s="46">
        <v>26</v>
      </c>
      <c r="D40" s="39">
        <f t="shared" si="16"/>
        <v>24</v>
      </c>
      <c r="E40" s="77">
        <f t="shared" si="15"/>
        <v>0.92307692307692313</v>
      </c>
      <c r="F40" s="8">
        <v>12</v>
      </c>
      <c r="G40" s="77">
        <f t="shared" si="11"/>
        <v>0.5</v>
      </c>
      <c r="H40" s="8">
        <v>11</v>
      </c>
      <c r="I40" s="77">
        <f t="shared" si="12"/>
        <v>0.45833333333333331</v>
      </c>
      <c r="J40" s="8">
        <v>1</v>
      </c>
      <c r="K40" s="77">
        <f t="shared" si="13"/>
        <v>4.1666666666666664E-2</v>
      </c>
      <c r="L40" s="8">
        <v>0</v>
      </c>
      <c r="M40" s="77">
        <f t="shared" si="14"/>
        <v>0</v>
      </c>
      <c r="N40" s="77">
        <f t="shared" si="6"/>
        <v>1</v>
      </c>
      <c r="O40" s="1">
        <f t="shared" si="7"/>
        <v>0.95833333333333337</v>
      </c>
      <c r="P40" s="16">
        <f t="shared" si="8"/>
        <v>4.458333333333333</v>
      </c>
      <c r="Q40" s="1">
        <f t="shared" si="9"/>
        <v>0.80833333333333324</v>
      </c>
      <c r="R40" s="56"/>
    </row>
    <row r="41" spans="1:18" x14ac:dyDescent="0.25">
      <c r="B41" s="3" t="s">
        <v>87</v>
      </c>
      <c r="C41" s="46">
        <v>31</v>
      </c>
      <c r="D41" s="39">
        <f t="shared" si="16"/>
        <v>31</v>
      </c>
      <c r="E41" s="77">
        <f t="shared" si="15"/>
        <v>1</v>
      </c>
      <c r="F41" s="8">
        <v>21</v>
      </c>
      <c r="G41" s="77">
        <f t="shared" si="11"/>
        <v>0.67741935483870963</v>
      </c>
      <c r="H41" s="8">
        <v>9</v>
      </c>
      <c r="I41" s="77">
        <f t="shared" si="12"/>
        <v>0.29032258064516131</v>
      </c>
      <c r="J41" s="8">
        <v>1</v>
      </c>
      <c r="K41" s="77">
        <f t="shared" si="13"/>
        <v>3.2258064516129031E-2</v>
      </c>
      <c r="L41" s="8">
        <v>0</v>
      </c>
      <c r="M41" s="77">
        <f t="shared" si="14"/>
        <v>0</v>
      </c>
      <c r="N41" s="77">
        <f t="shared" si="6"/>
        <v>1</v>
      </c>
      <c r="O41" s="1">
        <f t="shared" si="7"/>
        <v>0.967741935483871</v>
      </c>
      <c r="P41" s="16">
        <f t="shared" si="8"/>
        <v>4.645161290322581</v>
      </c>
      <c r="Q41" s="1">
        <f t="shared" si="9"/>
        <v>0.87483870967741928</v>
      </c>
      <c r="R41" s="56"/>
    </row>
    <row r="42" spans="1:18" x14ac:dyDescent="0.25">
      <c r="B42" s="3" t="s">
        <v>88</v>
      </c>
      <c r="C42" s="46">
        <v>26</v>
      </c>
      <c r="D42" s="39">
        <f t="shared" si="16"/>
        <v>24</v>
      </c>
      <c r="E42" s="77">
        <f t="shared" si="15"/>
        <v>0.92307692307692313</v>
      </c>
      <c r="F42" s="8">
        <v>7</v>
      </c>
      <c r="G42" s="77">
        <f t="shared" si="11"/>
        <v>0.29166666666666669</v>
      </c>
      <c r="H42" s="8">
        <v>7</v>
      </c>
      <c r="I42" s="77">
        <f t="shared" si="12"/>
        <v>0.29166666666666669</v>
      </c>
      <c r="J42" s="8">
        <v>6</v>
      </c>
      <c r="K42" s="77">
        <f t="shared" si="13"/>
        <v>0.25</v>
      </c>
      <c r="L42" s="8">
        <v>4</v>
      </c>
      <c r="M42" s="77">
        <f t="shared" si="14"/>
        <v>0.16666666666666666</v>
      </c>
      <c r="N42" s="77">
        <f t="shared" si="6"/>
        <v>0.83333333333333337</v>
      </c>
      <c r="O42" s="1">
        <f t="shared" si="7"/>
        <v>0.58333333333333337</v>
      </c>
      <c r="P42" s="16">
        <f t="shared" si="8"/>
        <v>3.7083333333333335</v>
      </c>
      <c r="Q42" s="1">
        <f t="shared" si="9"/>
        <v>0.59500000000000008</v>
      </c>
      <c r="R42" s="56"/>
    </row>
    <row r="43" spans="1:18" x14ac:dyDescent="0.25">
      <c r="B43" s="3" t="s">
        <v>89</v>
      </c>
      <c r="C43" s="46">
        <v>24</v>
      </c>
      <c r="D43" s="39">
        <f t="shared" si="16"/>
        <v>20</v>
      </c>
      <c r="E43" s="77">
        <f t="shared" si="15"/>
        <v>0.83333333333333337</v>
      </c>
      <c r="F43" s="8">
        <v>5</v>
      </c>
      <c r="G43" s="77">
        <f t="shared" si="11"/>
        <v>0.25</v>
      </c>
      <c r="H43" s="8">
        <v>10</v>
      </c>
      <c r="I43" s="77">
        <f t="shared" si="12"/>
        <v>0.5</v>
      </c>
      <c r="J43" s="8">
        <v>4</v>
      </c>
      <c r="K43" s="77">
        <f t="shared" si="13"/>
        <v>0.2</v>
      </c>
      <c r="L43" s="8">
        <v>1</v>
      </c>
      <c r="M43" s="77">
        <f t="shared" si="14"/>
        <v>0.05</v>
      </c>
      <c r="N43" s="77">
        <f t="shared" si="6"/>
        <v>0.95</v>
      </c>
      <c r="O43" s="1">
        <f t="shared" si="7"/>
        <v>0.75</v>
      </c>
      <c r="P43" s="16">
        <f t="shared" si="8"/>
        <v>3.95</v>
      </c>
      <c r="Q43" s="1">
        <f t="shared" si="9"/>
        <v>0.65</v>
      </c>
      <c r="R43" s="56"/>
    </row>
    <row r="44" spans="1:18" x14ac:dyDescent="0.25">
      <c r="A44" s="57"/>
      <c r="B44" s="3" t="s">
        <v>90</v>
      </c>
      <c r="C44" s="46">
        <v>11</v>
      </c>
      <c r="D44" s="39">
        <f t="shared" si="16"/>
        <v>9</v>
      </c>
      <c r="E44" s="77">
        <f t="shared" si="15"/>
        <v>0.81818181818181823</v>
      </c>
      <c r="F44" s="8">
        <v>3</v>
      </c>
      <c r="G44" s="77">
        <f t="shared" si="11"/>
        <v>0.33333333333333331</v>
      </c>
      <c r="H44" s="8">
        <v>3</v>
      </c>
      <c r="I44" s="77">
        <f t="shared" si="12"/>
        <v>0.33333333333333331</v>
      </c>
      <c r="J44" s="8">
        <v>3</v>
      </c>
      <c r="K44" s="77">
        <f t="shared" si="13"/>
        <v>0.33333333333333331</v>
      </c>
      <c r="L44" s="8">
        <v>0</v>
      </c>
      <c r="M44" s="77">
        <f t="shared" si="14"/>
        <v>0</v>
      </c>
      <c r="N44" s="77">
        <f t="shared" si="6"/>
        <v>1</v>
      </c>
      <c r="O44" s="1">
        <f t="shared" si="7"/>
        <v>0.66666666666666663</v>
      </c>
      <c r="P44" s="16">
        <f t="shared" si="8"/>
        <v>4</v>
      </c>
      <c r="Q44" s="1">
        <f t="shared" si="9"/>
        <v>0.66666666666666663</v>
      </c>
      <c r="R44" s="56"/>
    </row>
    <row r="45" spans="1:18" x14ac:dyDescent="0.25">
      <c r="B45" s="3" t="s">
        <v>91</v>
      </c>
      <c r="C45" s="46">
        <v>19</v>
      </c>
      <c r="D45" s="39">
        <f t="shared" si="16"/>
        <v>17</v>
      </c>
      <c r="E45" s="77">
        <f t="shared" si="15"/>
        <v>0.89473684210526316</v>
      </c>
      <c r="F45" s="8">
        <v>6</v>
      </c>
      <c r="G45" s="77">
        <f t="shared" si="11"/>
        <v>0.35294117647058826</v>
      </c>
      <c r="H45" s="8">
        <v>5</v>
      </c>
      <c r="I45" s="77">
        <f t="shared" si="12"/>
        <v>0.29411764705882354</v>
      </c>
      <c r="J45" s="8">
        <v>6</v>
      </c>
      <c r="K45" s="77">
        <f t="shared" si="13"/>
        <v>0.35294117647058826</v>
      </c>
      <c r="L45" s="8">
        <v>0</v>
      </c>
      <c r="M45" s="77">
        <f t="shared" si="14"/>
        <v>0</v>
      </c>
      <c r="N45" s="77">
        <f t="shared" si="6"/>
        <v>1</v>
      </c>
      <c r="O45" s="1">
        <f t="shared" si="7"/>
        <v>0.6470588235294118</v>
      </c>
      <c r="P45" s="16">
        <f t="shared" si="8"/>
        <v>4</v>
      </c>
      <c r="Q45" s="1">
        <f t="shared" si="9"/>
        <v>0.66823529411764704</v>
      </c>
      <c r="R45" s="56"/>
    </row>
    <row r="46" spans="1:18" x14ac:dyDescent="0.25">
      <c r="B46" s="96" t="s">
        <v>119</v>
      </c>
      <c r="C46" s="46">
        <f>SUM(C34:C45)</f>
        <v>374</v>
      </c>
      <c r="D46" s="39">
        <f t="shared" si="16"/>
        <v>343</v>
      </c>
      <c r="E46" s="77">
        <f t="shared" si="15"/>
        <v>0.91711229946524064</v>
      </c>
      <c r="F46" s="8">
        <f>SUM(F34:F44)</f>
        <v>184</v>
      </c>
      <c r="G46" s="77">
        <f t="shared" si="11"/>
        <v>0.53644314868804666</v>
      </c>
      <c r="H46" s="8">
        <f>SUM(H34:H45)</f>
        <v>113</v>
      </c>
      <c r="I46" s="77">
        <f t="shared" si="12"/>
        <v>0.32944606413994171</v>
      </c>
      <c r="J46" s="8">
        <f>SUM(J34:J45)</f>
        <v>40</v>
      </c>
      <c r="K46" s="77">
        <f t="shared" si="13"/>
        <v>0.11661807580174927</v>
      </c>
      <c r="L46" s="8">
        <f>SUM(L34:L45)</f>
        <v>6</v>
      </c>
      <c r="M46" s="77">
        <f t="shared" si="14"/>
        <v>1.7492711370262391E-2</v>
      </c>
      <c r="N46" s="77">
        <f t="shared" si="6"/>
        <v>0.98250728862973757</v>
      </c>
      <c r="O46" s="1">
        <f t="shared" si="7"/>
        <v>0.86588921282798836</v>
      </c>
      <c r="P46" s="16">
        <f t="shared" si="8"/>
        <v>4.3848396501457723</v>
      </c>
      <c r="Q46" s="1">
        <f t="shared" si="9"/>
        <v>0.79206997084548092</v>
      </c>
      <c r="R46" s="56"/>
    </row>
    <row r="47" spans="1:18" s="138" customFormat="1" x14ac:dyDescent="0.25">
      <c r="B47" s="140" t="s">
        <v>92</v>
      </c>
      <c r="C47" s="132">
        <v>7</v>
      </c>
      <c r="D47" s="133">
        <f t="shared" si="16"/>
        <v>5</v>
      </c>
      <c r="E47" s="134">
        <f>D47/C47</f>
        <v>0.7142857142857143</v>
      </c>
      <c r="F47" s="135">
        <v>1</v>
      </c>
      <c r="G47" s="134">
        <f>F47/D47</f>
        <v>0.2</v>
      </c>
      <c r="H47" s="135">
        <v>2</v>
      </c>
      <c r="I47" s="134">
        <f>H47/D47</f>
        <v>0.4</v>
      </c>
      <c r="J47" s="135">
        <v>2</v>
      </c>
      <c r="K47" s="134">
        <f>J47/D47</f>
        <v>0.4</v>
      </c>
      <c r="L47" s="135">
        <v>0</v>
      </c>
      <c r="M47" s="134">
        <f>L47/D47</f>
        <v>0</v>
      </c>
      <c r="N47" s="134">
        <f>(F47+H47+J47)/D47</f>
        <v>1</v>
      </c>
      <c r="O47" s="134">
        <f>(F47+H47)/D47</f>
        <v>0.6</v>
      </c>
      <c r="P47" s="136">
        <f>(5*F47+4*H47+3*J47+2*L47)/D47</f>
        <v>3.8</v>
      </c>
      <c r="Q47" s="134">
        <f>(F47*1+H47*0.64+J47*0.36+L47*0.16)/D47</f>
        <v>0.6</v>
      </c>
      <c r="R47" s="137"/>
    </row>
    <row r="48" spans="1:18" s="138" customFormat="1" x14ac:dyDescent="0.25">
      <c r="B48" s="141" t="s">
        <v>120</v>
      </c>
      <c r="C48" s="132">
        <v>7</v>
      </c>
      <c r="D48" s="133">
        <f t="shared" si="16"/>
        <v>5</v>
      </c>
      <c r="E48" s="134">
        <f>D48/C48</f>
        <v>0.7142857142857143</v>
      </c>
      <c r="F48" s="135">
        <v>1</v>
      </c>
      <c r="G48" s="134">
        <f>F48/D48</f>
        <v>0.2</v>
      </c>
      <c r="H48" s="135">
        <v>2</v>
      </c>
      <c r="I48" s="134">
        <f>H48/D48</f>
        <v>0.4</v>
      </c>
      <c r="J48" s="135">
        <v>2</v>
      </c>
      <c r="K48" s="134">
        <f>J48/D48</f>
        <v>0.4</v>
      </c>
      <c r="L48" s="135">
        <v>0</v>
      </c>
      <c r="M48" s="134">
        <f>L48/D48</f>
        <v>0</v>
      </c>
      <c r="N48" s="134">
        <f>(F48+H48+J48)/D48</f>
        <v>1</v>
      </c>
      <c r="O48" s="134">
        <f>(F48+H48)/D48</f>
        <v>0.6</v>
      </c>
      <c r="P48" s="136">
        <f>(5*F48+4*H48+3*J48+2*L48)/D48</f>
        <v>3.8</v>
      </c>
      <c r="Q48" s="134">
        <f>(F48*1+H48*0.64+J48*0.36+L48*0.16)/D48</f>
        <v>0.6</v>
      </c>
      <c r="R48" s="137"/>
    </row>
    <row r="49" spans="2:18" s="57" customFormat="1" x14ac:dyDescent="0.25">
      <c r="B49" s="51" t="s">
        <v>126</v>
      </c>
      <c r="C49" s="60">
        <f>C46+C48</f>
        <v>381</v>
      </c>
      <c r="D49" s="40">
        <f t="shared" si="16"/>
        <v>348</v>
      </c>
      <c r="E49" s="58">
        <f t="shared" si="15"/>
        <v>0.91338582677165359</v>
      </c>
      <c r="F49" s="61">
        <f>F46+F48</f>
        <v>185</v>
      </c>
      <c r="G49" s="58">
        <f t="shared" si="11"/>
        <v>0.5316091954022989</v>
      </c>
      <c r="H49" s="61">
        <f>H46+H48</f>
        <v>115</v>
      </c>
      <c r="I49" s="58">
        <f t="shared" si="12"/>
        <v>0.33045977011494254</v>
      </c>
      <c r="J49" s="61">
        <f>J46+J48</f>
        <v>42</v>
      </c>
      <c r="K49" s="58">
        <f t="shared" si="13"/>
        <v>0.1206896551724138</v>
      </c>
      <c r="L49" s="61">
        <f>L46+L48</f>
        <v>6</v>
      </c>
      <c r="M49" s="64">
        <f>L49/D49</f>
        <v>1.7241379310344827E-2</v>
      </c>
      <c r="N49" s="64">
        <f>(F49+H49+J49)/D49</f>
        <v>0.98275862068965514</v>
      </c>
      <c r="O49" s="64">
        <f>(F49+H49)/D49</f>
        <v>0.86206896551724133</v>
      </c>
      <c r="P49" s="53">
        <f>(5*F49+4*H49+3*J49+2*L49)/D49</f>
        <v>4.3764367816091951</v>
      </c>
      <c r="Q49" s="64">
        <f>(F49*1+H49*0.64+J49*0.36+L49*0.16)/D49</f>
        <v>0.78931034482758622</v>
      </c>
      <c r="R49" s="59"/>
    </row>
    <row r="50" spans="2:18" x14ac:dyDescent="0.25">
      <c r="B50" s="21" t="s">
        <v>25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56"/>
    </row>
    <row r="51" spans="2:18" x14ac:dyDescent="0.25">
      <c r="B51" s="2" t="s">
        <v>13</v>
      </c>
      <c r="C51" s="47">
        <v>25</v>
      </c>
      <c r="D51" s="85">
        <f>F51+H51+J51+L51</f>
        <v>24</v>
      </c>
      <c r="E51" s="77">
        <f>D51/C51</f>
        <v>0.96</v>
      </c>
      <c r="F51" s="32">
        <v>5</v>
      </c>
      <c r="G51" s="77">
        <f>F51/D51</f>
        <v>0.20833333333333334</v>
      </c>
      <c r="H51" s="32">
        <v>7</v>
      </c>
      <c r="I51" s="77">
        <f>H51/D51</f>
        <v>0.29166666666666669</v>
      </c>
      <c r="J51" s="32">
        <v>11</v>
      </c>
      <c r="K51" s="77">
        <f>J51/D51</f>
        <v>0.45833333333333331</v>
      </c>
      <c r="L51" s="32">
        <v>1</v>
      </c>
      <c r="M51" s="77">
        <f>L51/D51</f>
        <v>4.1666666666666664E-2</v>
      </c>
      <c r="N51" s="77">
        <f>(F51+H51+J51)/D51</f>
        <v>0.95833333333333337</v>
      </c>
      <c r="O51" s="1">
        <f>(F51+H51)/D51</f>
        <v>0.5</v>
      </c>
      <c r="P51" s="16">
        <f t="shared" ref="P51:P69" si="17">(5*F51+4*H51+3*J51+2*L51)/D51</f>
        <v>3.6666666666666665</v>
      </c>
      <c r="Q51" s="1">
        <f t="shared" ref="Q51:Q69" si="18">(F51*1+H51*0.64+J51*0.36+L51*0.16)/D51</f>
        <v>0.56666666666666676</v>
      </c>
      <c r="R51" s="56"/>
    </row>
    <row r="52" spans="2:18" x14ac:dyDescent="0.25">
      <c r="B52" s="2" t="s">
        <v>14</v>
      </c>
      <c r="C52" s="47">
        <v>9</v>
      </c>
      <c r="D52" s="85">
        <f t="shared" ref="D52:D63" si="19">F52+H52+J52+L52</f>
        <v>8</v>
      </c>
      <c r="E52" s="77">
        <f t="shared" ref="E52:E70" si="20">D52/C52</f>
        <v>0.88888888888888884</v>
      </c>
      <c r="F52" s="32">
        <v>3</v>
      </c>
      <c r="G52" s="77">
        <f t="shared" ref="G52:G70" si="21">F52/D52</f>
        <v>0.375</v>
      </c>
      <c r="H52" s="32">
        <v>2</v>
      </c>
      <c r="I52" s="77">
        <f t="shared" ref="I52:I70" si="22">H52/D52</f>
        <v>0.25</v>
      </c>
      <c r="J52" s="32">
        <v>3</v>
      </c>
      <c r="K52" s="77">
        <f t="shared" ref="K52:K70" si="23">J52/D52</f>
        <v>0.375</v>
      </c>
      <c r="L52" s="32">
        <v>0</v>
      </c>
      <c r="M52" s="77">
        <f t="shared" ref="M52:M70" si="24">L52/D52</f>
        <v>0</v>
      </c>
      <c r="N52" s="77">
        <f t="shared" ref="N52:N70" si="25">(F52+H52+J52)/D52</f>
        <v>1</v>
      </c>
      <c r="O52" s="1">
        <f t="shared" ref="O52:O70" si="26">(F52+H52)/D52</f>
        <v>0.625</v>
      </c>
      <c r="P52" s="16">
        <f t="shared" si="17"/>
        <v>4</v>
      </c>
      <c r="Q52" s="1">
        <f t="shared" si="18"/>
        <v>0.67</v>
      </c>
      <c r="R52" s="56"/>
    </row>
    <row r="53" spans="2:18" x14ac:dyDescent="0.25">
      <c r="B53" s="2" t="s">
        <v>15</v>
      </c>
      <c r="C53" s="47">
        <v>11</v>
      </c>
      <c r="D53" s="85">
        <f t="shared" si="19"/>
        <v>10</v>
      </c>
      <c r="E53" s="77">
        <f t="shared" si="20"/>
        <v>0.90909090909090906</v>
      </c>
      <c r="F53" s="32">
        <v>5</v>
      </c>
      <c r="G53" s="77">
        <f t="shared" si="21"/>
        <v>0.5</v>
      </c>
      <c r="H53" s="32">
        <v>4</v>
      </c>
      <c r="I53" s="77">
        <f t="shared" si="22"/>
        <v>0.4</v>
      </c>
      <c r="J53" s="32">
        <v>1</v>
      </c>
      <c r="K53" s="77">
        <f t="shared" si="23"/>
        <v>0.1</v>
      </c>
      <c r="L53" s="32">
        <v>0</v>
      </c>
      <c r="M53" s="77">
        <f t="shared" si="24"/>
        <v>0</v>
      </c>
      <c r="N53" s="77">
        <f t="shared" si="25"/>
        <v>1</v>
      </c>
      <c r="O53" s="1">
        <f t="shared" si="26"/>
        <v>0.9</v>
      </c>
      <c r="P53" s="16">
        <f t="shared" si="17"/>
        <v>4.4000000000000004</v>
      </c>
      <c r="Q53" s="1">
        <f t="shared" si="18"/>
        <v>0.79200000000000004</v>
      </c>
      <c r="R53" s="56"/>
    </row>
    <row r="54" spans="2:18" x14ac:dyDescent="0.25">
      <c r="B54" s="2" t="s">
        <v>16</v>
      </c>
      <c r="C54" s="48">
        <v>15</v>
      </c>
      <c r="D54" s="85">
        <f t="shared" si="19"/>
        <v>12</v>
      </c>
      <c r="E54" s="77">
        <f t="shared" si="20"/>
        <v>0.8</v>
      </c>
      <c r="F54" s="33">
        <v>3</v>
      </c>
      <c r="G54" s="77">
        <f t="shared" si="21"/>
        <v>0.25</v>
      </c>
      <c r="H54" s="33">
        <v>5</v>
      </c>
      <c r="I54" s="77">
        <f t="shared" si="22"/>
        <v>0.41666666666666669</v>
      </c>
      <c r="J54" s="33">
        <v>4</v>
      </c>
      <c r="K54" s="77">
        <f t="shared" si="23"/>
        <v>0.33333333333333331</v>
      </c>
      <c r="L54" s="33">
        <v>0</v>
      </c>
      <c r="M54" s="77">
        <f t="shared" si="24"/>
        <v>0</v>
      </c>
      <c r="N54" s="77">
        <f t="shared" si="25"/>
        <v>1</v>
      </c>
      <c r="O54" s="1">
        <f t="shared" si="26"/>
        <v>0.66666666666666663</v>
      </c>
      <c r="P54" s="16">
        <f t="shared" si="17"/>
        <v>3.9166666666666665</v>
      </c>
      <c r="Q54" s="1">
        <f t="shared" si="18"/>
        <v>0.63666666666666671</v>
      </c>
      <c r="R54" s="56"/>
    </row>
    <row r="55" spans="2:18" x14ac:dyDescent="0.25">
      <c r="B55" s="2" t="s">
        <v>93</v>
      </c>
      <c r="C55" s="48">
        <v>17</v>
      </c>
      <c r="D55" s="85">
        <f t="shared" si="19"/>
        <v>12</v>
      </c>
      <c r="E55" s="77">
        <f t="shared" si="20"/>
        <v>0.70588235294117652</v>
      </c>
      <c r="F55" s="34">
        <v>2</v>
      </c>
      <c r="G55" s="77">
        <f t="shared" si="21"/>
        <v>0.16666666666666666</v>
      </c>
      <c r="H55" s="34">
        <v>4</v>
      </c>
      <c r="I55" s="77">
        <f t="shared" si="22"/>
        <v>0.33333333333333331</v>
      </c>
      <c r="J55" s="34">
        <v>5</v>
      </c>
      <c r="K55" s="77">
        <f t="shared" si="23"/>
        <v>0.41666666666666669</v>
      </c>
      <c r="L55" s="34">
        <v>1</v>
      </c>
      <c r="M55" s="77">
        <f t="shared" si="24"/>
        <v>8.3333333333333329E-2</v>
      </c>
      <c r="N55" s="77">
        <f t="shared" si="25"/>
        <v>0.91666666666666663</v>
      </c>
      <c r="O55" s="1">
        <f t="shared" si="26"/>
        <v>0.5</v>
      </c>
      <c r="P55" s="16">
        <f t="shared" si="17"/>
        <v>3.5833333333333335</v>
      </c>
      <c r="Q55" s="1">
        <f t="shared" si="18"/>
        <v>0.54333333333333333</v>
      </c>
      <c r="R55" s="56"/>
    </row>
    <row r="56" spans="2:18" x14ac:dyDescent="0.25">
      <c r="B56" s="2" t="s">
        <v>17</v>
      </c>
      <c r="C56" s="47">
        <v>17</v>
      </c>
      <c r="D56" s="85">
        <f t="shared" si="19"/>
        <v>16</v>
      </c>
      <c r="E56" s="77">
        <f t="shared" si="20"/>
        <v>0.94117647058823528</v>
      </c>
      <c r="F56" s="32">
        <v>3</v>
      </c>
      <c r="G56" s="77">
        <f t="shared" si="21"/>
        <v>0.1875</v>
      </c>
      <c r="H56" s="32">
        <v>11</v>
      </c>
      <c r="I56" s="77">
        <f t="shared" si="22"/>
        <v>0.6875</v>
      </c>
      <c r="J56" s="32">
        <v>2</v>
      </c>
      <c r="K56" s="77">
        <f t="shared" si="23"/>
        <v>0.125</v>
      </c>
      <c r="L56" s="32">
        <v>0</v>
      </c>
      <c r="M56" s="77">
        <f t="shared" si="24"/>
        <v>0</v>
      </c>
      <c r="N56" s="77">
        <f t="shared" si="25"/>
        <v>1</v>
      </c>
      <c r="O56" s="1">
        <f t="shared" si="26"/>
        <v>0.875</v>
      </c>
      <c r="P56" s="16">
        <f t="shared" si="17"/>
        <v>4.0625</v>
      </c>
      <c r="Q56" s="1">
        <f t="shared" si="18"/>
        <v>0.67249999999999999</v>
      </c>
      <c r="R56" s="56"/>
    </row>
    <row r="57" spans="2:18" x14ac:dyDescent="0.25">
      <c r="B57" s="2" t="s">
        <v>18</v>
      </c>
      <c r="C57" s="47">
        <v>6</v>
      </c>
      <c r="D57" s="85">
        <f t="shared" si="19"/>
        <v>5</v>
      </c>
      <c r="E57" s="77">
        <f t="shared" si="20"/>
        <v>0.83333333333333337</v>
      </c>
      <c r="F57" s="32">
        <v>2</v>
      </c>
      <c r="G57" s="77">
        <f t="shared" si="21"/>
        <v>0.4</v>
      </c>
      <c r="H57" s="32">
        <v>2</v>
      </c>
      <c r="I57" s="77">
        <f t="shared" si="22"/>
        <v>0.4</v>
      </c>
      <c r="J57" s="32">
        <v>1</v>
      </c>
      <c r="K57" s="77">
        <f t="shared" si="23"/>
        <v>0.2</v>
      </c>
      <c r="L57" s="32">
        <v>0</v>
      </c>
      <c r="M57" s="77">
        <f t="shared" si="24"/>
        <v>0</v>
      </c>
      <c r="N57" s="77">
        <f t="shared" si="25"/>
        <v>1</v>
      </c>
      <c r="O57" s="1">
        <f t="shared" si="26"/>
        <v>0.8</v>
      </c>
      <c r="P57" s="16">
        <f t="shared" si="17"/>
        <v>4.2</v>
      </c>
      <c r="Q57" s="1">
        <f t="shared" si="18"/>
        <v>0.72799999999999998</v>
      </c>
      <c r="R57" s="56"/>
    </row>
    <row r="58" spans="2:18" x14ac:dyDescent="0.25">
      <c r="B58" s="2" t="s">
        <v>19</v>
      </c>
      <c r="C58" s="48">
        <v>14</v>
      </c>
      <c r="D58" s="85">
        <f t="shared" si="19"/>
        <v>12</v>
      </c>
      <c r="E58" s="77">
        <f t="shared" si="20"/>
        <v>0.8571428571428571</v>
      </c>
      <c r="F58" s="33">
        <v>1</v>
      </c>
      <c r="G58" s="77">
        <f t="shared" si="21"/>
        <v>8.3333333333333329E-2</v>
      </c>
      <c r="H58" s="33">
        <v>6</v>
      </c>
      <c r="I58" s="77">
        <f t="shared" si="22"/>
        <v>0.5</v>
      </c>
      <c r="J58" s="33">
        <v>5</v>
      </c>
      <c r="K58" s="77">
        <f t="shared" si="23"/>
        <v>0.41666666666666669</v>
      </c>
      <c r="L58" s="33">
        <v>0</v>
      </c>
      <c r="M58" s="77">
        <f t="shared" si="24"/>
        <v>0</v>
      </c>
      <c r="N58" s="77">
        <f t="shared" si="25"/>
        <v>1</v>
      </c>
      <c r="O58" s="1">
        <f t="shared" si="26"/>
        <v>0.58333333333333337</v>
      </c>
      <c r="P58" s="16">
        <f t="shared" si="17"/>
        <v>3.6666666666666665</v>
      </c>
      <c r="Q58" s="1">
        <f t="shared" si="18"/>
        <v>0.55333333333333334</v>
      </c>
      <c r="R58" s="56"/>
    </row>
    <row r="59" spans="2:18" x14ac:dyDescent="0.25">
      <c r="B59" s="2" t="s">
        <v>20</v>
      </c>
      <c r="C59" s="48">
        <v>22</v>
      </c>
      <c r="D59" s="85">
        <f t="shared" si="19"/>
        <v>18</v>
      </c>
      <c r="E59" s="77">
        <f t="shared" si="20"/>
        <v>0.81818181818181823</v>
      </c>
      <c r="F59" s="33">
        <v>9</v>
      </c>
      <c r="G59" s="77">
        <f t="shared" si="21"/>
        <v>0.5</v>
      </c>
      <c r="H59" s="33">
        <v>5</v>
      </c>
      <c r="I59" s="77">
        <f t="shared" si="22"/>
        <v>0.27777777777777779</v>
      </c>
      <c r="J59" s="33">
        <v>4</v>
      </c>
      <c r="K59" s="77">
        <f t="shared" si="23"/>
        <v>0.22222222222222221</v>
      </c>
      <c r="L59" s="33">
        <v>0</v>
      </c>
      <c r="M59" s="77">
        <f t="shared" si="24"/>
        <v>0</v>
      </c>
      <c r="N59" s="77">
        <f t="shared" si="25"/>
        <v>1</v>
      </c>
      <c r="O59" s="1">
        <f t="shared" si="26"/>
        <v>0.77777777777777779</v>
      </c>
      <c r="P59" s="16">
        <f t="shared" si="17"/>
        <v>4.2777777777777777</v>
      </c>
      <c r="Q59" s="1">
        <f t="shared" si="18"/>
        <v>0.75777777777777766</v>
      </c>
      <c r="R59" s="56"/>
    </row>
    <row r="60" spans="2:18" x14ac:dyDescent="0.25">
      <c r="B60" s="2" t="s">
        <v>21</v>
      </c>
      <c r="C60" s="48">
        <v>26</v>
      </c>
      <c r="D60" s="85">
        <f t="shared" si="19"/>
        <v>23</v>
      </c>
      <c r="E60" s="77">
        <f t="shared" si="20"/>
        <v>0.88461538461538458</v>
      </c>
      <c r="F60" s="33">
        <v>12</v>
      </c>
      <c r="G60" s="77">
        <f t="shared" si="21"/>
        <v>0.52173913043478259</v>
      </c>
      <c r="H60" s="33">
        <v>6</v>
      </c>
      <c r="I60" s="77">
        <f t="shared" si="22"/>
        <v>0.2608695652173913</v>
      </c>
      <c r="J60" s="33">
        <v>5</v>
      </c>
      <c r="K60" s="77">
        <f t="shared" si="23"/>
        <v>0.21739130434782608</v>
      </c>
      <c r="L60" s="33">
        <v>0</v>
      </c>
      <c r="M60" s="77">
        <f t="shared" si="24"/>
        <v>0</v>
      </c>
      <c r="N60" s="77">
        <f t="shared" si="25"/>
        <v>1</v>
      </c>
      <c r="O60" s="1">
        <f t="shared" si="26"/>
        <v>0.78260869565217395</v>
      </c>
      <c r="P60" s="16">
        <f t="shared" si="17"/>
        <v>4.3043478260869561</v>
      </c>
      <c r="Q60" s="1">
        <f t="shared" si="18"/>
        <v>0.76695652173913043</v>
      </c>
      <c r="R60" s="56"/>
    </row>
    <row r="61" spans="2:18" x14ac:dyDescent="0.25">
      <c r="B61" s="2" t="s">
        <v>22</v>
      </c>
      <c r="C61" s="48">
        <v>9</v>
      </c>
      <c r="D61" s="85">
        <f t="shared" si="19"/>
        <v>9</v>
      </c>
      <c r="E61" s="77">
        <f t="shared" si="20"/>
        <v>1</v>
      </c>
      <c r="F61" s="33">
        <v>2</v>
      </c>
      <c r="G61" s="77">
        <f t="shared" si="21"/>
        <v>0.22222222222222221</v>
      </c>
      <c r="H61" s="33">
        <v>3</v>
      </c>
      <c r="I61" s="77">
        <f t="shared" si="22"/>
        <v>0.33333333333333331</v>
      </c>
      <c r="J61" s="33">
        <v>3</v>
      </c>
      <c r="K61" s="77">
        <f t="shared" si="23"/>
        <v>0.33333333333333331</v>
      </c>
      <c r="L61" s="33">
        <v>1</v>
      </c>
      <c r="M61" s="77">
        <f t="shared" si="24"/>
        <v>0.1111111111111111</v>
      </c>
      <c r="N61" s="77">
        <f t="shared" si="25"/>
        <v>0.88888888888888884</v>
      </c>
      <c r="O61" s="1">
        <f t="shared" si="26"/>
        <v>0.55555555555555558</v>
      </c>
      <c r="P61" s="16">
        <f t="shared" si="17"/>
        <v>3.6666666666666665</v>
      </c>
      <c r="Q61" s="1">
        <f t="shared" si="18"/>
        <v>0.57333333333333336</v>
      </c>
      <c r="R61" s="56"/>
    </row>
    <row r="62" spans="2:18" x14ac:dyDescent="0.25">
      <c r="B62" s="2" t="s">
        <v>23</v>
      </c>
      <c r="C62" s="48">
        <v>4</v>
      </c>
      <c r="D62" s="85">
        <f t="shared" si="19"/>
        <v>4</v>
      </c>
      <c r="E62" s="77">
        <f t="shared" si="20"/>
        <v>1</v>
      </c>
      <c r="F62" s="33">
        <v>0</v>
      </c>
      <c r="G62" s="77">
        <f t="shared" si="21"/>
        <v>0</v>
      </c>
      <c r="H62" s="33">
        <v>3</v>
      </c>
      <c r="I62" s="77">
        <f t="shared" si="22"/>
        <v>0.75</v>
      </c>
      <c r="J62" s="33">
        <v>1</v>
      </c>
      <c r="K62" s="77">
        <f t="shared" si="23"/>
        <v>0.25</v>
      </c>
      <c r="L62" s="33">
        <v>0</v>
      </c>
      <c r="M62" s="77">
        <f t="shared" si="24"/>
        <v>0</v>
      </c>
      <c r="N62" s="77">
        <f t="shared" si="25"/>
        <v>1</v>
      </c>
      <c r="O62" s="1">
        <f t="shared" si="26"/>
        <v>0.75</v>
      </c>
      <c r="P62" s="16">
        <f t="shared" si="17"/>
        <v>3.75</v>
      </c>
      <c r="Q62" s="1">
        <f t="shared" si="18"/>
        <v>0.56999999999999995</v>
      </c>
      <c r="R62" s="56"/>
    </row>
    <row r="63" spans="2:18" x14ac:dyDescent="0.25">
      <c r="B63" s="2" t="s">
        <v>24</v>
      </c>
      <c r="C63" s="48">
        <v>3</v>
      </c>
      <c r="D63" s="85">
        <f t="shared" si="19"/>
        <v>3</v>
      </c>
      <c r="E63" s="77">
        <f t="shared" si="20"/>
        <v>1</v>
      </c>
      <c r="F63" s="33">
        <v>0</v>
      </c>
      <c r="G63" s="77">
        <f t="shared" si="21"/>
        <v>0</v>
      </c>
      <c r="H63" s="33">
        <v>1</v>
      </c>
      <c r="I63" s="77">
        <f t="shared" si="22"/>
        <v>0.33333333333333331</v>
      </c>
      <c r="J63" s="33">
        <v>2</v>
      </c>
      <c r="K63" s="77">
        <f t="shared" si="23"/>
        <v>0.66666666666666663</v>
      </c>
      <c r="L63" s="33">
        <v>0</v>
      </c>
      <c r="M63" s="77">
        <f t="shared" si="24"/>
        <v>0</v>
      </c>
      <c r="N63" s="77">
        <f t="shared" si="25"/>
        <v>1</v>
      </c>
      <c r="O63" s="1">
        <f t="shared" si="26"/>
        <v>0.33333333333333331</v>
      </c>
      <c r="P63" s="16">
        <f t="shared" si="17"/>
        <v>3.3333333333333335</v>
      </c>
      <c r="Q63" s="1">
        <f t="shared" si="18"/>
        <v>0.45333333333333331</v>
      </c>
      <c r="R63" s="56"/>
    </row>
    <row r="64" spans="2:18" s="57" customFormat="1" x14ac:dyDescent="0.25">
      <c r="B64" s="97" t="s">
        <v>121</v>
      </c>
      <c r="C64" s="83">
        <f>SUM(C51:C63)</f>
        <v>178</v>
      </c>
      <c r="D64" s="85">
        <v>156</v>
      </c>
      <c r="E64" s="77">
        <f t="shared" si="20"/>
        <v>0.8764044943820225</v>
      </c>
      <c r="F64" s="29">
        <v>47</v>
      </c>
      <c r="G64" s="77">
        <f t="shared" si="21"/>
        <v>0.30128205128205127</v>
      </c>
      <c r="H64" s="33">
        <v>59</v>
      </c>
      <c r="I64" s="77">
        <f t="shared" si="22"/>
        <v>0.37820512820512819</v>
      </c>
      <c r="J64" s="29">
        <v>47</v>
      </c>
      <c r="K64" s="77">
        <f t="shared" si="23"/>
        <v>0.30128205128205127</v>
      </c>
      <c r="L64" s="29">
        <v>3</v>
      </c>
      <c r="M64" s="77">
        <f t="shared" si="24"/>
        <v>1.9230769230769232E-2</v>
      </c>
      <c r="N64" s="77">
        <f t="shared" si="25"/>
        <v>0.98076923076923073</v>
      </c>
      <c r="O64" s="1">
        <f t="shared" si="26"/>
        <v>0.67948717948717952</v>
      </c>
      <c r="P64" s="16">
        <f t="shared" si="17"/>
        <v>3.9615384615384617</v>
      </c>
      <c r="Q64" s="1">
        <f t="shared" si="18"/>
        <v>0.65487179487179481</v>
      </c>
      <c r="R64" s="59"/>
    </row>
    <row r="65" spans="2:18" s="138" customFormat="1" x14ac:dyDescent="0.25">
      <c r="B65" s="142" t="s">
        <v>110</v>
      </c>
      <c r="C65" s="143">
        <v>7</v>
      </c>
      <c r="D65" s="144">
        <v>6</v>
      </c>
      <c r="E65" s="134">
        <f t="shared" si="20"/>
        <v>0.8571428571428571</v>
      </c>
      <c r="F65" s="145">
        <v>1</v>
      </c>
      <c r="G65" s="134">
        <f t="shared" si="21"/>
        <v>0.16666666666666666</v>
      </c>
      <c r="H65" s="145">
        <v>3</v>
      </c>
      <c r="I65" s="134">
        <f t="shared" si="22"/>
        <v>0.5</v>
      </c>
      <c r="J65" s="146">
        <v>2</v>
      </c>
      <c r="K65" s="134">
        <f t="shared" si="23"/>
        <v>0.33333333333333331</v>
      </c>
      <c r="L65" s="146">
        <v>0</v>
      </c>
      <c r="M65" s="134">
        <f t="shared" si="24"/>
        <v>0</v>
      </c>
      <c r="N65" s="134">
        <f t="shared" si="25"/>
        <v>1</v>
      </c>
      <c r="O65" s="134">
        <f t="shared" si="26"/>
        <v>0.66666666666666663</v>
      </c>
      <c r="P65" s="136">
        <f t="shared" si="17"/>
        <v>3.8333333333333335</v>
      </c>
      <c r="Q65" s="134">
        <f t="shared" si="18"/>
        <v>0.60666666666666658</v>
      </c>
      <c r="R65" s="137"/>
    </row>
    <row r="66" spans="2:18" s="138" customFormat="1" x14ac:dyDescent="0.25">
      <c r="B66" s="142" t="s">
        <v>111</v>
      </c>
      <c r="C66" s="143">
        <v>9</v>
      </c>
      <c r="D66" s="144">
        <v>8</v>
      </c>
      <c r="E66" s="134">
        <f t="shared" si="20"/>
        <v>0.88888888888888884</v>
      </c>
      <c r="F66" s="147">
        <v>3</v>
      </c>
      <c r="G66" s="134">
        <f t="shared" si="21"/>
        <v>0.375</v>
      </c>
      <c r="H66" s="147">
        <v>5</v>
      </c>
      <c r="I66" s="134">
        <f t="shared" si="22"/>
        <v>0.625</v>
      </c>
      <c r="J66" s="148">
        <v>0</v>
      </c>
      <c r="K66" s="134">
        <f t="shared" si="23"/>
        <v>0</v>
      </c>
      <c r="L66" s="148">
        <v>0</v>
      </c>
      <c r="M66" s="134">
        <f t="shared" si="24"/>
        <v>0</v>
      </c>
      <c r="N66" s="134">
        <f t="shared" si="25"/>
        <v>1</v>
      </c>
      <c r="O66" s="134">
        <f t="shared" si="26"/>
        <v>1</v>
      </c>
      <c r="P66" s="136">
        <f t="shared" si="17"/>
        <v>4.375</v>
      </c>
      <c r="Q66" s="134">
        <f t="shared" si="18"/>
        <v>0.77500000000000002</v>
      </c>
      <c r="R66" s="137"/>
    </row>
    <row r="67" spans="2:18" s="138" customFormat="1" x14ac:dyDescent="0.25">
      <c r="B67" s="142" t="s">
        <v>112</v>
      </c>
      <c r="C67" s="149">
        <v>7</v>
      </c>
      <c r="D67" s="144">
        <v>6</v>
      </c>
      <c r="E67" s="134">
        <f t="shared" si="20"/>
        <v>0.8571428571428571</v>
      </c>
      <c r="F67" s="150">
        <v>2</v>
      </c>
      <c r="G67" s="134">
        <f t="shared" si="21"/>
        <v>0.33333333333333331</v>
      </c>
      <c r="H67" s="150">
        <v>1</v>
      </c>
      <c r="I67" s="134">
        <f t="shared" si="22"/>
        <v>0.16666666666666666</v>
      </c>
      <c r="J67" s="151">
        <v>2</v>
      </c>
      <c r="K67" s="134">
        <f t="shared" si="23"/>
        <v>0.33333333333333331</v>
      </c>
      <c r="L67" s="151">
        <v>1</v>
      </c>
      <c r="M67" s="134">
        <f t="shared" si="24"/>
        <v>0.16666666666666666</v>
      </c>
      <c r="N67" s="134">
        <f t="shared" si="25"/>
        <v>0.83333333333333337</v>
      </c>
      <c r="O67" s="134">
        <f t="shared" si="26"/>
        <v>0.5</v>
      </c>
      <c r="P67" s="136">
        <f t="shared" si="17"/>
        <v>3.6666666666666665</v>
      </c>
      <c r="Q67" s="134">
        <f t="shared" si="18"/>
        <v>0.58666666666666678</v>
      </c>
      <c r="R67" s="137"/>
    </row>
    <row r="68" spans="2:18" s="138" customFormat="1" x14ac:dyDescent="0.25">
      <c r="B68" s="142" t="s">
        <v>109</v>
      </c>
      <c r="C68" s="149">
        <v>16</v>
      </c>
      <c r="D68" s="144">
        <v>14</v>
      </c>
      <c r="E68" s="134">
        <f t="shared" si="20"/>
        <v>0.875</v>
      </c>
      <c r="F68" s="150">
        <v>5</v>
      </c>
      <c r="G68" s="134">
        <f t="shared" si="21"/>
        <v>0.35714285714285715</v>
      </c>
      <c r="H68" s="150">
        <v>4</v>
      </c>
      <c r="I68" s="134">
        <f t="shared" si="22"/>
        <v>0.2857142857142857</v>
      </c>
      <c r="J68" s="151">
        <v>4</v>
      </c>
      <c r="K68" s="134">
        <f t="shared" si="23"/>
        <v>0.2857142857142857</v>
      </c>
      <c r="L68" s="151">
        <v>1</v>
      </c>
      <c r="M68" s="134">
        <f t="shared" si="24"/>
        <v>7.1428571428571425E-2</v>
      </c>
      <c r="N68" s="134">
        <f t="shared" si="25"/>
        <v>0.9285714285714286</v>
      </c>
      <c r="O68" s="134">
        <f t="shared" si="26"/>
        <v>0.6428571428571429</v>
      </c>
      <c r="P68" s="136">
        <f t="shared" si="17"/>
        <v>3.9285714285714284</v>
      </c>
      <c r="Q68" s="134">
        <f t="shared" si="18"/>
        <v>0.65428571428571425</v>
      </c>
      <c r="R68" s="137"/>
    </row>
    <row r="69" spans="2:18" s="156" customFormat="1" x14ac:dyDescent="0.25">
      <c r="B69" s="152" t="s">
        <v>122</v>
      </c>
      <c r="C69" s="153">
        <f>SUM(C65:C68)</f>
        <v>39</v>
      </c>
      <c r="D69" s="144">
        <v>34</v>
      </c>
      <c r="E69" s="134">
        <f t="shared" si="20"/>
        <v>0.87179487179487181</v>
      </c>
      <c r="F69" s="153">
        <v>11</v>
      </c>
      <c r="G69" s="134">
        <f t="shared" si="21"/>
        <v>0.3235294117647059</v>
      </c>
      <c r="H69" s="150">
        <v>13</v>
      </c>
      <c r="I69" s="134">
        <f t="shared" si="22"/>
        <v>0.38235294117647056</v>
      </c>
      <c r="J69" s="154">
        <v>8</v>
      </c>
      <c r="K69" s="134">
        <f t="shared" si="23"/>
        <v>0.23529411764705882</v>
      </c>
      <c r="L69" s="154">
        <v>2</v>
      </c>
      <c r="M69" s="134">
        <f t="shared" si="24"/>
        <v>5.8823529411764705E-2</v>
      </c>
      <c r="N69" s="134">
        <f t="shared" si="25"/>
        <v>0.94117647058823528</v>
      </c>
      <c r="O69" s="134">
        <f t="shared" si="26"/>
        <v>0.70588235294117652</v>
      </c>
      <c r="P69" s="136">
        <f t="shared" si="17"/>
        <v>3.9705882352941178</v>
      </c>
      <c r="Q69" s="134">
        <f t="shared" si="18"/>
        <v>0.66235294117647059</v>
      </c>
      <c r="R69" s="155"/>
    </row>
    <row r="70" spans="2:18" s="57" customFormat="1" x14ac:dyDescent="0.25">
      <c r="B70" s="19" t="s">
        <v>127</v>
      </c>
      <c r="C70" s="62">
        <f>C64+C69</f>
        <v>217</v>
      </c>
      <c r="D70" s="108">
        <f>F70+H70+J70+L70</f>
        <v>190</v>
      </c>
      <c r="E70" s="58">
        <f t="shared" si="20"/>
        <v>0.87557603686635943</v>
      </c>
      <c r="F70" s="62">
        <f>F64+F69</f>
        <v>58</v>
      </c>
      <c r="G70" s="58">
        <f t="shared" si="21"/>
        <v>0.30526315789473685</v>
      </c>
      <c r="H70" s="86">
        <f>H64+H69</f>
        <v>72</v>
      </c>
      <c r="I70" s="58">
        <f t="shared" si="22"/>
        <v>0.37894736842105264</v>
      </c>
      <c r="J70" s="63">
        <f>J64+J69</f>
        <v>55</v>
      </c>
      <c r="K70" s="58">
        <f t="shared" si="23"/>
        <v>0.28947368421052633</v>
      </c>
      <c r="L70" s="63">
        <f>L64+L69</f>
        <v>5</v>
      </c>
      <c r="M70" s="58">
        <f t="shared" si="24"/>
        <v>2.6315789473684209E-2</v>
      </c>
      <c r="N70" s="58">
        <f t="shared" si="25"/>
        <v>0.97368421052631582</v>
      </c>
      <c r="O70" s="12">
        <f t="shared" si="26"/>
        <v>0.68421052631578949</v>
      </c>
      <c r="P70" s="25">
        <f>(5*F70+4*H70+3*J70+2*L70)/D70</f>
        <v>3.9631578947368422</v>
      </c>
      <c r="Q70" s="12">
        <f>(F70*1+H70*0.64+J70*0.36+L70*0.16)/D70</f>
        <v>0.65621052631578947</v>
      </c>
      <c r="R70" s="59"/>
    </row>
    <row r="71" spans="2:18" x14ac:dyDescent="0.25">
      <c r="B71" s="10" t="s">
        <v>26</v>
      </c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56"/>
    </row>
    <row r="72" spans="2:18" x14ac:dyDescent="0.25">
      <c r="B72" s="4" t="s">
        <v>62</v>
      </c>
      <c r="C72" s="46">
        <v>4</v>
      </c>
      <c r="D72" s="39">
        <f>F72+H72+J72+L72</f>
        <v>4</v>
      </c>
      <c r="E72" s="77">
        <f t="shared" ref="E72:E90" si="27">D72/C72</f>
        <v>1</v>
      </c>
      <c r="F72" s="8">
        <v>1</v>
      </c>
      <c r="G72" s="77">
        <f>F72/D72</f>
        <v>0.25</v>
      </c>
      <c r="H72" s="8">
        <v>3</v>
      </c>
      <c r="I72" s="77">
        <f>H72/D72</f>
        <v>0.75</v>
      </c>
      <c r="J72" s="8">
        <v>0</v>
      </c>
      <c r="K72" s="77">
        <f t="shared" si="13"/>
        <v>0</v>
      </c>
      <c r="L72" s="8">
        <v>0</v>
      </c>
      <c r="M72" s="77">
        <f t="shared" ref="M72:M90" si="28">L72/D72</f>
        <v>0</v>
      </c>
      <c r="N72" s="77">
        <f>(F72+H72+J72)/D72</f>
        <v>1</v>
      </c>
      <c r="O72" s="1">
        <f t="shared" ref="O72:O90" si="29">(F72+H72)/D72</f>
        <v>1</v>
      </c>
      <c r="P72" s="16">
        <f>(5*F72+4*H72+3*J72+2*L72)/D72</f>
        <v>4.25</v>
      </c>
      <c r="Q72" s="1">
        <f>(F72*1+H72*0.64+J72*0.36+L72*0.16)/D72</f>
        <v>0.73</v>
      </c>
      <c r="R72" s="56"/>
    </row>
    <row r="73" spans="2:18" x14ac:dyDescent="0.25">
      <c r="B73" s="4" t="s">
        <v>63</v>
      </c>
      <c r="C73" s="46">
        <v>40</v>
      </c>
      <c r="D73" s="39">
        <f t="shared" ref="D73:D79" si="30">F73+H73+J73+L73</f>
        <v>40</v>
      </c>
      <c r="E73" s="77">
        <f t="shared" si="27"/>
        <v>1</v>
      </c>
      <c r="F73" s="8">
        <v>16</v>
      </c>
      <c r="G73" s="77">
        <f t="shared" ref="G73:G90" si="31">F73/D73</f>
        <v>0.4</v>
      </c>
      <c r="H73" s="8">
        <v>15</v>
      </c>
      <c r="I73" s="77">
        <f t="shared" ref="I73:I79" si="32">H73/D73</f>
        <v>0.375</v>
      </c>
      <c r="J73" s="8">
        <v>6</v>
      </c>
      <c r="K73" s="77">
        <f t="shared" si="13"/>
        <v>0.15</v>
      </c>
      <c r="L73" s="8">
        <v>3</v>
      </c>
      <c r="M73" s="77">
        <f t="shared" si="28"/>
        <v>7.4999999999999997E-2</v>
      </c>
      <c r="N73" s="77">
        <f t="shared" ref="N73:N79" si="33">(F73+H73+J73)/D73</f>
        <v>0.92500000000000004</v>
      </c>
      <c r="O73" s="1">
        <f t="shared" si="29"/>
        <v>0.77500000000000002</v>
      </c>
      <c r="P73" s="16">
        <f t="shared" ref="P73:P79" si="34">(5*F73+4*H73+3*J73+2*L73)/D73</f>
        <v>4.0999999999999996</v>
      </c>
      <c r="Q73" s="1">
        <f t="shared" ref="Q73:Q90" si="35">(F73*1+H73*0.64+J73*0.36+L73*0.16)/D73</f>
        <v>0.70600000000000007</v>
      </c>
      <c r="R73" s="56"/>
    </row>
    <row r="74" spans="2:18" x14ac:dyDescent="0.25">
      <c r="B74" s="4" t="s">
        <v>64</v>
      </c>
      <c r="C74" s="46">
        <v>10</v>
      </c>
      <c r="D74" s="39">
        <f t="shared" si="30"/>
        <v>8</v>
      </c>
      <c r="E74" s="77">
        <f t="shared" si="27"/>
        <v>0.8</v>
      </c>
      <c r="F74" s="8">
        <v>5</v>
      </c>
      <c r="G74" s="77">
        <f t="shared" si="31"/>
        <v>0.625</v>
      </c>
      <c r="H74" s="8">
        <v>2</v>
      </c>
      <c r="I74" s="77">
        <f t="shared" si="32"/>
        <v>0.25</v>
      </c>
      <c r="J74" s="8">
        <v>1</v>
      </c>
      <c r="K74" s="77">
        <f t="shared" si="13"/>
        <v>0.125</v>
      </c>
      <c r="L74" s="8">
        <v>0</v>
      </c>
      <c r="M74" s="77">
        <f t="shared" si="28"/>
        <v>0</v>
      </c>
      <c r="N74" s="77">
        <f t="shared" si="33"/>
        <v>1</v>
      </c>
      <c r="O74" s="1">
        <f t="shared" si="29"/>
        <v>0.875</v>
      </c>
      <c r="P74" s="16">
        <f t="shared" si="34"/>
        <v>4.5</v>
      </c>
      <c r="Q74" s="1">
        <f t="shared" si="35"/>
        <v>0.83000000000000007</v>
      </c>
      <c r="R74" s="56"/>
    </row>
    <row r="75" spans="2:18" x14ac:dyDescent="0.25">
      <c r="B75" s="4" t="s">
        <v>65</v>
      </c>
      <c r="C75" s="41">
        <v>10</v>
      </c>
      <c r="D75" s="39">
        <f t="shared" si="30"/>
        <v>10</v>
      </c>
      <c r="E75" s="78">
        <f t="shared" si="27"/>
        <v>1</v>
      </c>
      <c r="F75" s="26">
        <v>6</v>
      </c>
      <c r="G75" s="78">
        <f>F75/C75</f>
        <v>0.6</v>
      </c>
      <c r="H75" s="26">
        <v>1</v>
      </c>
      <c r="I75" s="77">
        <f t="shared" si="32"/>
        <v>0.1</v>
      </c>
      <c r="J75" s="26">
        <v>3</v>
      </c>
      <c r="K75" s="77">
        <f t="shared" si="13"/>
        <v>0.3</v>
      </c>
      <c r="L75" s="26">
        <v>0</v>
      </c>
      <c r="M75" s="77">
        <f t="shared" si="28"/>
        <v>0</v>
      </c>
      <c r="N75" s="77">
        <f t="shared" si="33"/>
        <v>1</v>
      </c>
      <c r="O75" s="1">
        <f t="shared" si="29"/>
        <v>0.7</v>
      </c>
      <c r="P75" s="16">
        <f t="shared" si="34"/>
        <v>4.3</v>
      </c>
      <c r="Q75" s="1">
        <f t="shared" si="35"/>
        <v>0.77200000000000002</v>
      </c>
      <c r="R75" s="56"/>
    </row>
    <row r="76" spans="2:18" x14ac:dyDescent="0.25">
      <c r="B76" s="4" t="s">
        <v>66</v>
      </c>
      <c r="C76" s="46">
        <v>13</v>
      </c>
      <c r="D76" s="39">
        <f t="shared" si="30"/>
        <v>12</v>
      </c>
      <c r="E76" s="77">
        <f t="shared" si="27"/>
        <v>0.92307692307692313</v>
      </c>
      <c r="F76" s="8">
        <v>1</v>
      </c>
      <c r="G76" s="78">
        <f t="shared" si="31"/>
        <v>8.3333333333333329E-2</v>
      </c>
      <c r="H76" s="8">
        <v>8</v>
      </c>
      <c r="I76" s="77">
        <f t="shared" si="32"/>
        <v>0.66666666666666663</v>
      </c>
      <c r="J76" s="8">
        <v>3</v>
      </c>
      <c r="K76" s="77">
        <f t="shared" si="13"/>
        <v>0.25</v>
      </c>
      <c r="L76" s="8">
        <v>0</v>
      </c>
      <c r="M76" s="77">
        <f t="shared" si="28"/>
        <v>0</v>
      </c>
      <c r="N76" s="77">
        <f t="shared" si="33"/>
        <v>1</v>
      </c>
      <c r="O76" s="1">
        <f t="shared" si="29"/>
        <v>0.75</v>
      </c>
      <c r="P76" s="16">
        <f t="shared" si="34"/>
        <v>3.8333333333333335</v>
      </c>
      <c r="Q76" s="1">
        <f t="shared" si="35"/>
        <v>0.6</v>
      </c>
      <c r="R76" s="56"/>
    </row>
    <row r="77" spans="2:18" x14ac:dyDescent="0.25">
      <c r="B77" s="4" t="s">
        <v>67</v>
      </c>
      <c r="C77" s="41">
        <v>8</v>
      </c>
      <c r="D77" s="39">
        <f t="shared" si="30"/>
        <v>8</v>
      </c>
      <c r="E77" s="77">
        <f t="shared" si="27"/>
        <v>1</v>
      </c>
      <c r="F77" s="26">
        <v>3</v>
      </c>
      <c r="G77" s="77">
        <f t="shared" si="31"/>
        <v>0.375</v>
      </c>
      <c r="H77" s="26">
        <v>4</v>
      </c>
      <c r="I77" s="77">
        <f t="shared" si="32"/>
        <v>0.5</v>
      </c>
      <c r="J77" s="26">
        <v>1</v>
      </c>
      <c r="K77" s="77">
        <f t="shared" si="13"/>
        <v>0.125</v>
      </c>
      <c r="L77" s="26">
        <v>0</v>
      </c>
      <c r="M77" s="77">
        <f t="shared" si="28"/>
        <v>0</v>
      </c>
      <c r="N77" s="77">
        <f t="shared" si="33"/>
        <v>1</v>
      </c>
      <c r="O77" s="1">
        <f t="shared" si="29"/>
        <v>0.875</v>
      </c>
      <c r="P77" s="16">
        <f t="shared" si="34"/>
        <v>4.25</v>
      </c>
      <c r="Q77" s="1">
        <f t="shared" si="35"/>
        <v>0.7400000000000001</v>
      </c>
      <c r="R77" s="56"/>
    </row>
    <row r="78" spans="2:18" x14ac:dyDescent="0.25">
      <c r="B78" s="4" t="s">
        <v>68</v>
      </c>
      <c r="C78" s="46">
        <v>8</v>
      </c>
      <c r="D78" s="39">
        <f t="shared" si="30"/>
        <v>8</v>
      </c>
      <c r="E78" s="77">
        <f t="shared" si="27"/>
        <v>1</v>
      </c>
      <c r="F78" s="8">
        <v>1</v>
      </c>
      <c r="G78" s="77">
        <f t="shared" si="31"/>
        <v>0.125</v>
      </c>
      <c r="H78" s="8">
        <v>3</v>
      </c>
      <c r="I78" s="77">
        <f t="shared" si="32"/>
        <v>0.375</v>
      </c>
      <c r="J78" s="8">
        <v>4</v>
      </c>
      <c r="K78" s="77">
        <f t="shared" si="13"/>
        <v>0.5</v>
      </c>
      <c r="L78" s="8">
        <v>0</v>
      </c>
      <c r="M78" s="77">
        <f t="shared" si="28"/>
        <v>0</v>
      </c>
      <c r="N78" s="77">
        <f t="shared" si="33"/>
        <v>1</v>
      </c>
      <c r="O78" s="1">
        <f t="shared" si="29"/>
        <v>0.5</v>
      </c>
      <c r="P78" s="16">
        <f t="shared" si="34"/>
        <v>3.625</v>
      </c>
      <c r="Q78" s="1">
        <f t="shared" si="35"/>
        <v>0.54499999999999993</v>
      </c>
      <c r="R78" s="56"/>
    </row>
    <row r="79" spans="2:18" s="57" customFormat="1" x14ac:dyDescent="0.25">
      <c r="B79" s="19" t="s">
        <v>127</v>
      </c>
      <c r="C79" s="40">
        <f>SUM(C72:C78)</f>
        <v>93</v>
      </c>
      <c r="D79" s="40">
        <f t="shared" si="30"/>
        <v>90</v>
      </c>
      <c r="E79" s="58">
        <f t="shared" si="27"/>
        <v>0.967741935483871</v>
      </c>
      <c r="F79" s="18">
        <f>SUM(F72:F78)</f>
        <v>33</v>
      </c>
      <c r="G79" s="58">
        <f t="shared" si="31"/>
        <v>0.36666666666666664</v>
      </c>
      <c r="H79" s="18">
        <f>SUM(H72:H78)</f>
        <v>36</v>
      </c>
      <c r="I79" s="58">
        <f t="shared" si="32"/>
        <v>0.4</v>
      </c>
      <c r="J79" s="18">
        <f>SUM(J73:J78)</f>
        <v>18</v>
      </c>
      <c r="K79" s="58">
        <f t="shared" ref="K79:K87" si="36">J79/D79</f>
        <v>0.2</v>
      </c>
      <c r="L79" s="18">
        <f>SUM(L73:L78)</f>
        <v>3</v>
      </c>
      <c r="M79" s="58">
        <f t="shared" si="28"/>
        <v>3.3333333333333333E-2</v>
      </c>
      <c r="N79" s="58">
        <f t="shared" si="33"/>
        <v>0.96666666666666667</v>
      </c>
      <c r="O79" s="12">
        <f t="shared" si="29"/>
        <v>0.76666666666666672</v>
      </c>
      <c r="P79" s="25">
        <f t="shared" si="34"/>
        <v>4.0999999999999996</v>
      </c>
      <c r="Q79" s="12">
        <f t="shared" si="35"/>
        <v>0.7</v>
      </c>
      <c r="R79" s="59"/>
    </row>
    <row r="80" spans="2:18" x14ac:dyDescent="0.25">
      <c r="B80" s="22" t="s">
        <v>74</v>
      </c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56"/>
    </row>
    <row r="81" spans="2:18" x14ac:dyDescent="0.25">
      <c r="B81" s="2" t="s">
        <v>27</v>
      </c>
      <c r="C81" s="42">
        <v>20</v>
      </c>
      <c r="D81" s="42">
        <f>F81+H81+J81+L81</f>
        <v>15</v>
      </c>
      <c r="E81" s="77">
        <f>D81/C81</f>
        <v>0.75</v>
      </c>
      <c r="F81" s="27">
        <v>4</v>
      </c>
      <c r="G81" s="77">
        <f t="shared" si="31"/>
        <v>0.26666666666666666</v>
      </c>
      <c r="H81" s="27">
        <v>11</v>
      </c>
      <c r="I81" s="77">
        <f t="shared" ref="I81:I90" si="37">H81/D81</f>
        <v>0.73333333333333328</v>
      </c>
      <c r="J81" s="27">
        <v>0</v>
      </c>
      <c r="K81" s="77">
        <f t="shared" si="36"/>
        <v>0</v>
      </c>
      <c r="L81" s="27">
        <v>0</v>
      </c>
      <c r="M81" s="77">
        <f t="shared" si="28"/>
        <v>0</v>
      </c>
      <c r="N81" s="77">
        <f>(F81+H81+J81)/D81</f>
        <v>1</v>
      </c>
      <c r="O81" s="1">
        <f t="shared" si="29"/>
        <v>1</v>
      </c>
      <c r="P81" s="16">
        <f t="shared" ref="P81:P87" si="38">(5*F81+4*H81+3*J81+2*L81)/D81</f>
        <v>4.2666666666666666</v>
      </c>
      <c r="Q81" s="1">
        <f t="shared" si="35"/>
        <v>0.73599999999999999</v>
      </c>
      <c r="R81" s="56"/>
    </row>
    <row r="82" spans="2:18" x14ac:dyDescent="0.25">
      <c r="B82" s="2" t="s">
        <v>28</v>
      </c>
      <c r="C82" s="42">
        <v>39</v>
      </c>
      <c r="D82" s="42">
        <f t="shared" ref="D82:D90" si="39">F82+H82+J82+L82</f>
        <v>33</v>
      </c>
      <c r="E82" s="77">
        <f t="shared" si="27"/>
        <v>0.84615384615384615</v>
      </c>
      <c r="F82" s="27">
        <v>12</v>
      </c>
      <c r="G82" s="77">
        <f t="shared" si="31"/>
        <v>0.36363636363636365</v>
      </c>
      <c r="H82" s="27">
        <v>10</v>
      </c>
      <c r="I82" s="77">
        <f t="shared" si="37"/>
        <v>0.30303030303030304</v>
      </c>
      <c r="J82" s="27">
        <v>7</v>
      </c>
      <c r="K82" s="77">
        <f t="shared" si="36"/>
        <v>0.21212121212121213</v>
      </c>
      <c r="L82" s="27">
        <v>4</v>
      </c>
      <c r="M82" s="77">
        <f t="shared" si="28"/>
        <v>0.12121212121212122</v>
      </c>
      <c r="N82" s="77">
        <f t="shared" ref="N82:N90" si="40">(F82+H82+J82)/D82</f>
        <v>0.87878787878787878</v>
      </c>
      <c r="O82" s="1">
        <f t="shared" si="29"/>
        <v>0.66666666666666663</v>
      </c>
      <c r="P82" s="16">
        <f t="shared" si="38"/>
        <v>3.9090909090909092</v>
      </c>
      <c r="Q82" s="1">
        <f t="shared" si="35"/>
        <v>0.65333333333333332</v>
      </c>
      <c r="R82" s="56"/>
    </row>
    <row r="83" spans="2:18" x14ac:dyDescent="0.25">
      <c r="B83" s="2" t="s">
        <v>29</v>
      </c>
      <c r="C83" s="43">
        <v>7</v>
      </c>
      <c r="D83" s="42">
        <f t="shared" si="39"/>
        <v>5</v>
      </c>
      <c r="E83" s="77">
        <f t="shared" si="27"/>
        <v>0.7142857142857143</v>
      </c>
      <c r="F83" s="27">
        <v>1</v>
      </c>
      <c r="G83" s="77">
        <f t="shared" si="31"/>
        <v>0.2</v>
      </c>
      <c r="H83" s="27">
        <v>0</v>
      </c>
      <c r="I83" s="77">
        <f t="shared" si="37"/>
        <v>0</v>
      </c>
      <c r="J83" s="27">
        <v>3</v>
      </c>
      <c r="K83" s="77">
        <f t="shared" si="36"/>
        <v>0.6</v>
      </c>
      <c r="L83" s="27">
        <v>1</v>
      </c>
      <c r="M83" s="77">
        <f t="shared" si="28"/>
        <v>0.2</v>
      </c>
      <c r="N83" s="77">
        <f t="shared" si="40"/>
        <v>0.8</v>
      </c>
      <c r="O83" s="1">
        <f t="shared" si="29"/>
        <v>0.2</v>
      </c>
      <c r="P83" s="16">
        <f t="shared" si="38"/>
        <v>3.2</v>
      </c>
      <c r="Q83" s="1">
        <f t="shared" si="35"/>
        <v>0.44800000000000006</v>
      </c>
      <c r="R83" s="56"/>
    </row>
    <row r="84" spans="2:18" x14ac:dyDescent="0.25">
      <c r="B84" s="2" t="s">
        <v>30</v>
      </c>
      <c r="C84" s="42">
        <v>21</v>
      </c>
      <c r="D84" s="42">
        <f t="shared" si="39"/>
        <v>16</v>
      </c>
      <c r="E84" s="77">
        <f t="shared" si="27"/>
        <v>0.76190476190476186</v>
      </c>
      <c r="F84" s="27">
        <v>12</v>
      </c>
      <c r="G84" s="77">
        <f t="shared" si="31"/>
        <v>0.75</v>
      </c>
      <c r="H84" s="27">
        <v>3</v>
      </c>
      <c r="I84" s="77">
        <f t="shared" si="37"/>
        <v>0.1875</v>
      </c>
      <c r="J84" s="27">
        <v>0</v>
      </c>
      <c r="K84" s="77">
        <f t="shared" si="36"/>
        <v>0</v>
      </c>
      <c r="L84" s="27">
        <v>1</v>
      </c>
      <c r="M84" s="77">
        <f t="shared" si="28"/>
        <v>6.25E-2</v>
      </c>
      <c r="N84" s="77">
        <f t="shared" si="40"/>
        <v>0.9375</v>
      </c>
      <c r="O84" s="1">
        <f t="shared" si="29"/>
        <v>0.9375</v>
      </c>
      <c r="P84" s="16">
        <f t="shared" si="38"/>
        <v>4.625</v>
      </c>
      <c r="Q84" s="1">
        <f t="shared" si="35"/>
        <v>0.88</v>
      </c>
      <c r="R84" s="56"/>
    </row>
    <row r="85" spans="2:18" x14ac:dyDescent="0.25">
      <c r="B85" s="2" t="s">
        <v>31</v>
      </c>
      <c r="C85" s="42">
        <v>12</v>
      </c>
      <c r="D85" s="42">
        <f t="shared" si="39"/>
        <v>12</v>
      </c>
      <c r="E85" s="77">
        <f t="shared" si="27"/>
        <v>1</v>
      </c>
      <c r="F85" s="27">
        <v>2</v>
      </c>
      <c r="G85" s="77">
        <f t="shared" si="31"/>
        <v>0.16666666666666666</v>
      </c>
      <c r="H85" s="27">
        <v>5</v>
      </c>
      <c r="I85" s="77">
        <f t="shared" si="37"/>
        <v>0.41666666666666669</v>
      </c>
      <c r="J85" s="27">
        <v>5</v>
      </c>
      <c r="K85" s="77">
        <f t="shared" si="36"/>
        <v>0.41666666666666669</v>
      </c>
      <c r="L85" s="27">
        <v>0</v>
      </c>
      <c r="M85" s="77">
        <f t="shared" si="28"/>
        <v>0</v>
      </c>
      <c r="N85" s="77">
        <f t="shared" si="40"/>
        <v>1</v>
      </c>
      <c r="O85" s="1">
        <f t="shared" si="29"/>
        <v>0.58333333333333337</v>
      </c>
      <c r="P85" s="16">
        <f t="shared" si="38"/>
        <v>3.75</v>
      </c>
      <c r="Q85" s="1">
        <f t="shared" si="35"/>
        <v>0.58333333333333337</v>
      </c>
      <c r="R85" s="56"/>
    </row>
    <row r="86" spans="2:18" x14ac:dyDescent="0.25">
      <c r="B86" s="2" t="s">
        <v>32</v>
      </c>
      <c r="C86" s="42">
        <v>5</v>
      </c>
      <c r="D86" s="42">
        <f t="shared" si="39"/>
        <v>5</v>
      </c>
      <c r="E86" s="77">
        <f t="shared" si="27"/>
        <v>1</v>
      </c>
      <c r="F86" s="27">
        <v>0</v>
      </c>
      <c r="G86" s="77">
        <f t="shared" si="31"/>
        <v>0</v>
      </c>
      <c r="H86" s="27">
        <v>4</v>
      </c>
      <c r="I86" s="77">
        <f t="shared" si="37"/>
        <v>0.8</v>
      </c>
      <c r="J86" s="27">
        <v>1</v>
      </c>
      <c r="K86" s="77">
        <f t="shared" si="36"/>
        <v>0.2</v>
      </c>
      <c r="L86" s="27">
        <v>0</v>
      </c>
      <c r="M86" s="77">
        <f t="shared" si="28"/>
        <v>0</v>
      </c>
      <c r="N86" s="77">
        <f t="shared" si="40"/>
        <v>1</v>
      </c>
      <c r="O86" s="1">
        <f t="shared" si="29"/>
        <v>0.8</v>
      </c>
      <c r="P86" s="16">
        <f t="shared" si="38"/>
        <v>3.8</v>
      </c>
      <c r="Q86" s="1">
        <f t="shared" si="35"/>
        <v>0.58399999999999996</v>
      </c>
      <c r="R86" s="56"/>
    </row>
    <row r="87" spans="2:18" x14ac:dyDescent="0.25">
      <c r="B87" s="98" t="s">
        <v>119</v>
      </c>
      <c r="C87" s="42">
        <f>SUM(C81:C86)</f>
        <v>104</v>
      </c>
      <c r="D87" s="42">
        <f t="shared" si="39"/>
        <v>86</v>
      </c>
      <c r="E87" s="77">
        <f t="shared" si="27"/>
        <v>0.82692307692307687</v>
      </c>
      <c r="F87" s="27">
        <f>SUM(F81:F86)</f>
        <v>31</v>
      </c>
      <c r="G87" s="77">
        <f t="shared" si="31"/>
        <v>0.36046511627906974</v>
      </c>
      <c r="H87" s="27">
        <f>SUM(H81:H86)</f>
        <v>33</v>
      </c>
      <c r="I87" s="77">
        <f t="shared" si="37"/>
        <v>0.38372093023255816</v>
      </c>
      <c r="J87" s="27">
        <f>SUM(J81:J86)</f>
        <v>16</v>
      </c>
      <c r="K87" s="77">
        <f t="shared" si="36"/>
        <v>0.18604651162790697</v>
      </c>
      <c r="L87" s="27">
        <f>SUM(L81:L86)</f>
        <v>6</v>
      </c>
      <c r="M87" s="77">
        <f t="shared" si="28"/>
        <v>6.9767441860465115E-2</v>
      </c>
      <c r="N87" s="77">
        <f t="shared" si="40"/>
        <v>0.93023255813953487</v>
      </c>
      <c r="O87" s="1">
        <f t="shared" si="29"/>
        <v>0.7441860465116279</v>
      </c>
      <c r="P87" s="16">
        <f t="shared" si="38"/>
        <v>4.0348837209302326</v>
      </c>
      <c r="Q87" s="1">
        <f t="shared" si="35"/>
        <v>0.68418604651162795</v>
      </c>
      <c r="R87" s="56"/>
    </row>
    <row r="88" spans="2:18" s="138" customFormat="1" x14ac:dyDescent="0.25">
      <c r="B88" s="142" t="s">
        <v>75</v>
      </c>
      <c r="C88" s="132">
        <v>9</v>
      </c>
      <c r="D88" s="157">
        <f t="shared" si="39"/>
        <v>8</v>
      </c>
      <c r="E88" s="134">
        <f t="shared" si="27"/>
        <v>0.88888888888888884</v>
      </c>
      <c r="F88" s="135">
        <v>0</v>
      </c>
      <c r="G88" s="134">
        <f t="shared" si="31"/>
        <v>0</v>
      </c>
      <c r="H88" s="135">
        <v>4</v>
      </c>
      <c r="I88" s="134">
        <f t="shared" si="37"/>
        <v>0.5</v>
      </c>
      <c r="J88" s="135">
        <v>3</v>
      </c>
      <c r="K88" s="134">
        <f>J88/D88</f>
        <v>0.375</v>
      </c>
      <c r="L88" s="135">
        <v>1</v>
      </c>
      <c r="M88" s="134">
        <f t="shared" si="28"/>
        <v>0.125</v>
      </c>
      <c r="N88" s="134">
        <f t="shared" si="40"/>
        <v>0.875</v>
      </c>
      <c r="O88" s="134">
        <f t="shared" si="29"/>
        <v>0.5</v>
      </c>
      <c r="P88" s="136">
        <f>(5*F88+4*H88+3*J88+2*L88)/D88</f>
        <v>3.375</v>
      </c>
      <c r="Q88" s="134">
        <f t="shared" si="35"/>
        <v>0.47500000000000003</v>
      </c>
      <c r="R88" s="137"/>
    </row>
    <row r="89" spans="2:18" s="138" customFormat="1" x14ac:dyDescent="0.25">
      <c r="B89" s="158" t="s">
        <v>120</v>
      </c>
      <c r="C89" s="132">
        <v>9</v>
      </c>
      <c r="D89" s="157">
        <f t="shared" si="39"/>
        <v>8</v>
      </c>
      <c r="E89" s="134">
        <v>0.88888888888888884</v>
      </c>
      <c r="F89" s="135">
        <v>0</v>
      </c>
      <c r="G89" s="134">
        <v>0</v>
      </c>
      <c r="H89" s="135">
        <v>4</v>
      </c>
      <c r="I89" s="134">
        <v>0.5</v>
      </c>
      <c r="J89" s="135">
        <v>3</v>
      </c>
      <c r="K89" s="134">
        <v>0.375</v>
      </c>
      <c r="L89" s="135">
        <v>1</v>
      </c>
      <c r="M89" s="134">
        <v>0.125</v>
      </c>
      <c r="N89" s="134">
        <v>0.875</v>
      </c>
      <c r="O89" s="134">
        <v>0.5</v>
      </c>
      <c r="P89" s="136">
        <v>3.375</v>
      </c>
      <c r="Q89" s="134">
        <v>0.47500000000000003</v>
      </c>
      <c r="R89" s="137"/>
    </row>
    <row r="90" spans="2:18" x14ac:dyDescent="0.25">
      <c r="B90" s="19" t="s">
        <v>127</v>
      </c>
      <c r="C90" s="40">
        <f>C87+C89</f>
        <v>113</v>
      </c>
      <c r="D90" s="109">
        <f t="shared" si="39"/>
        <v>94</v>
      </c>
      <c r="E90" s="58">
        <f t="shared" si="27"/>
        <v>0.83185840707964598</v>
      </c>
      <c r="F90" s="18">
        <f>F87+F89</f>
        <v>31</v>
      </c>
      <c r="G90" s="58">
        <f t="shared" si="31"/>
        <v>0.32978723404255317</v>
      </c>
      <c r="H90" s="18">
        <v>37</v>
      </c>
      <c r="I90" s="58">
        <f t="shared" si="37"/>
        <v>0.39361702127659576</v>
      </c>
      <c r="J90" s="18">
        <v>19</v>
      </c>
      <c r="K90" s="58">
        <f>J90/D90</f>
        <v>0.20212765957446807</v>
      </c>
      <c r="L90" s="18">
        <v>7</v>
      </c>
      <c r="M90" s="58">
        <f t="shared" si="28"/>
        <v>7.4468085106382975E-2</v>
      </c>
      <c r="N90" s="58">
        <f t="shared" si="40"/>
        <v>0.92553191489361697</v>
      </c>
      <c r="O90" s="12">
        <f t="shared" si="29"/>
        <v>0.72340425531914898</v>
      </c>
      <c r="P90" s="25">
        <f>(5*F90+4*H90+3*J90+2*L90)/D90</f>
        <v>3.978723404255319</v>
      </c>
      <c r="Q90" s="12">
        <f t="shared" si="35"/>
        <v>0.66638297872340424</v>
      </c>
      <c r="R90" s="56"/>
    </row>
    <row r="91" spans="2:18" x14ac:dyDescent="0.25">
      <c r="B91" s="10" t="s">
        <v>36</v>
      </c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56"/>
    </row>
    <row r="92" spans="2:18" x14ac:dyDescent="0.25">
      <c r="B92" s="4" t="s">
        <v>69</v>
      </c>
      <c r="C92" s="44">
        <v>31</v>
      </c>
      <c r="D92" s="39">
        <f>F92+H92+J92+L92</f>
        <v>29</v>
      </c>
      <c r="E92" s="78">
        <f t="shared" ref="E92:E115" si="41">D92/C92</f>
        <v>0.93548387096774188</v>
      </c>
      <c r="F92" s="28">
        <v>15</v>
      </c>
      <c r="G92" s="78">
        <f t="shared" ref="G92:G123" si="42">F92/D92</f>
        <v>0.51724137931034486</v>
      </c>
      <c r="H92" s="28">
        <v>13</v>
      </c>
      <c r="I92" s="78">
        <f t="shared" ref="I92:I123" si="43">H92/D92</f>
        <v>0.44827586206896552</v>
      </c>
      <c r="J92" s="28">
        <v>1</v>
      </c>
      <c r="K92" s="78">
        <f t="shared" ref="K92:K123" si="44">J92/D92</f>
        <v>3.4482758620689655E-2</v>
      </c>
      <c r="L92" s="9">
        <v>0</v>
      </c>
      <c r="M92" s="78">
        <f t="shared" ref="M92:M123" si="45">L92/D92</f>
        <v>0</v>
      </c>
      <c r="N92" s="110">
        <f t="shared" ref="N92:N123" si="46">(F92+H92+J92)/D92</f>
        <v>1</v>
      </c>
      <c r="O92" s="110">
        <f t="shared" ref="O92:O123" si="47">(F92+H92)/D92</f>
        <v>0.96551724137931039</v>
      </c>
      <c r="P92" s="16">
        <f t="shared" ref="P92:P123" si="48">(5*F92+4*H92+3*J92+2*L92)/D92</f>
        <v>4.4827586206896548</v>
      </c>
      <c r="Q92" s="16">
        <f>(L92*16+J92*36+H92*64+F92*100)/D92</f>
        <v>81.65517241379311</v>
      </c>
      <c r="R92" s="56"/>
    </row>
    <row r="93" spans="2:18" x14ac:dyDescent="0.25">
      <c r="B93" s="4" t="s">
        <v>70</v>
      </c>
      <c r="C93" s="44">
        <v>23</v>
      </c>
      <c r="D93" s="39">
        <f t="shared" ref="D93:D106" si="49">F93+H93+J93+L93</f>
        <v>23</v>
      </c>
      <c r="E93" s="78">
        <f t="shared" si="41"/>
        <v>1</v>
      </c>
      <c r="F93" s="28">
        <v>5</v>
      </c>
      <c r="G93" s="78">
        <f t="shared" si="42"/>
        <v>0.21739130434782608</v>
      </c>
      <c r="H93" s="28">
        <v>9</v>
      </c>
      <c r="I93" s="78">
        <f t="shared" si="43"/>
        <v>0.39130434782608697</v>
      </c>
      <c r="J93" s="28">
        <v>9</v>
      </c>
      <c r="K93" s="78">
        <f t="shared" si="44"/>
        <v>0.39130434782608697</v>
      </c>
      <c r="L93" s="9">
        <v>0</v>
      </c>
      <c r="M93" s="78">
        <f t="shared" si="45"/>
        <v>0</v>
      </c>
      <c r="N93" s="110">
        <f t="shared" si="46"/>
        <v>1</v>
      </c>
      <c r="O93" s="110">
        <f t="shared" si="47"/>
        <v>0.60869565217391308</v>
      </c>
      <c r="P93" s="16">
        <f t="shared" si="48"/>
        <v>3.8260869565217392</v>
      </c>
      <c r="Q93" s="16">
        <f t="shared" ref="Q93:Q106" si="50">(L93*16+J93*36+H93*64+F93*100)/D93</f>
        <v>60.869565217391305</v>
      </c>
      <c r="R93" s="56"/>
    </row>
    <row r="94" spans="2:18" x14ac:dyDescent="0.25">
      <c r="B94" s="4" t="s">
        <v>76</v>
      </c>
      <c r="C94" s="44">
        <v>46</v>
      </c>
      <c r="D94" s="39">
        <f t="shared" si="49"/>
        <v>44</v>
      </c>
      <c r="E94" s="78">
        <f t="shared" si="41"/>
        <v>0.95652173913043481</v>
      </c>
      <c r="F94" s="28">
        <v>23</v>
      </c>
      <c r="G94" s="78">
        <f t="shared" si="42"/>
        <v>0.52272727272727271</v>
      </c>
      <c r="H94" s="28">
        <v>20</v>
      </c>
      <c r="I94" s="78">
        <f t="shared" si="43"/>
        <v>0.45454545454545453</v>
      </c>
      <c r="J94" s="28">
        <v>1</v>
      </c>
      <c r="K94" s="78">
        <f t="shared" si="44"/>
        <v>2.2727272727272728E-2</v>
      </c>
      <c r="L94" s="9">
        <v>0</v>
      </c>
      <c r="M94" s="78">
        <f t="shared" si="45"/>
        <v>0</v>
      </c>
      <c r="N94" s="110">
        <f t="shared" si="46"/>
        <v>1</v>
      </c>
      <c r="O94" s="110">
        <f t="shared" si="47"/>
        <v>0.97727272727272729</v>
      </c>
      <c r="P94" s="16">
        <f t="shared" si="48"/>
        <v>4.5</v>
      </c>
      <c r="Q94" s="16">
        <f t="shared" si="50"/>
        <v>82.181818181818187</v>
      </c>
      <c r="R94" s="56"/>
    </row>
    <row r="95" spans="2:18" x14ac:dyDescent="0.25">
      <c r="B95" s="4" t="s">
        <v>33</v>
      </c>
      <c r="C95" s="44">
        <v>17</v>
      </c>
      <c r="D95" s="39">
        <f t="shared" si="49"/>
        <v>14</v>
      </c>
      <c r="E95" s="78">
        <f t="shared" si="41"/>
        <v>0.82352941176470584</v>
      </c>
      <c r="F95" s="28">
        <v>8</v>
      </c>
      <c r="G95" s="78">
        <f t="shared" si="42"/>
        <v>0.5714285714285714</v>
      </c>
      <c r="H95" s="28">
        <v>6</v>
      </c>
      <c r="I95" s="78">
        <f t="shared" si="43"/>
        <v>0.42857142857142855</v>
      </c>
      <c r="J95" s="28">
        <v>0</v>
      </c>
      <c r="K95" s="78">
        <f t="shared" si="44"/>
        <v>0</v>
      </c>
      <c r="L95" s="9">
        <v>0</v>
      </c>
      <c r="M95" s="78">
        <f t="shared" si="45"/>
        <v>0</v>
      </c>
      <c r="N95" s="110">
        <f t="shared" si="46"/>
        <v>1</v>
      </c>
      <c r="O95" s="110">
        <f t="shared" si="47"/>
        <v>1</v>
      </c>
      <c r="P95" s="16">
        <f t="shared" si="48"/>
        <v>4.5714285714285712</v>
      </c>
      <c r="Q95" s="16">
        <f t="shared" si="50"/>
        <v>84.571428571428569</v>
      </c>
      <c r="R95" s="56"/>
    </row>
    <row r="96" spans="2:18" x14ac:dyDescent="0.25">
      <c r="B96" s="4" t="s">
        <v>71</v>
      </c>
      <c r="C96" s="44">
        <v>37</v>
      </c>
      <c r="D96" s="39">
        <f t="shared" si="49"/>
        <v>32</v>
      </c>
      <c r="E96" s="78">
        <f t="shared" si="41"/>
        <v>0.86486486486486491</v>
      </c>
      <c r="F96" s="28">
        <v>15</v>
      </c>
      <c r="G96" s="78">
        <f t="shared" si="42"/>
        <v>0.46875</v>
      </c>
      <c r="H96" s="28">
        <v>14</v>
      </c>
      <c r="I96" s="78">
        <f t="shared" si="43"/>
        <v>0.4375</v>
      </c>
      <c r="J96" s="28">
        <v>3</v>
      </c>
      <c r="K96" s="78">
        <f t="shared" si="44"/>
        <v>9.375E-2</v>
      </c>
      <c r="L96" s="9">
        <v>0</v>
      </c>
      <c r="M96" s="78">
        <f t="shared" si="45"/>
        <v>0</v>
      </c>
      <c r="N96" s="110">
        <f t="shared" si="46"/>
        <v>1</v>
      </c>
      <c r="O96" s="110">
        <f t="shared" si="47"/>
        <v>0.90625</v>
      </c>
      <c r="P96" s="16">
        <f t="shared" si="48"/>
        <v>4.375</v>
      </c>
      <c r="Q96" s="16">
        <f t="shared" si="50"/>
        <v>78.25</v>
      </c>
      <c r="R96" s="56"/>
    </row>
    <row r="97" spans="2:18" x14ac:dyDescent="0.25">
      <c r="B97" s="4" t="s">
        <v>77</v>
      </c>
      <c r="C97" s="44">
        <v>23</v>
      </c>
      <c r="D97" s="39">
        <f t="shared" si="49"/>
        <v>23</v>
      </c>
      <c r="E97" s="78">
        <f t="shared" si="41"/>
        <v>1</v>
      </c>
      <c r="F97" s="28">
        <v>8</v>
      </c>
      <c r="G97" s="78">
        <f t="shared" si="42"/>
        <v>0.34782608695652173</v>
      </c>
      <c r="H97" s="28">
        <v>13</v>
      </c>
      <c r="I97" s="78">
        <f t="shared" si="43"/>
        <v>0.56521739130434778</v>
      </c>
      <c r="J97" s="28">
        <v>2</v>
      </c>
      <c r="K97" s="78">
        <f t="shared" si="44"/>
        <v>8.6956521739130432E-2</v>
      </c>
      <c r="L97" s="9">
        <v>0</v>
      </c>
      <c r="M97" s="78">
        <f t="shared" si="45"/>
        <v>0</v>
      </c>
      <c r="N97" s="110">
        <f t="shared" si="46"/>
        <v>1</v>
      </c>
      <c r="O97" s="110">
        <f t="shared" si="47"/>
        <v>0.91304347826086951</v>
      </c>
      <c r="P97" s="16">
        <f t="shared" si="48"/>
        <v>4.2608695652173916</v>
      </c>
      <c r="Q97" s="16">
        <f t="shared" si="50"/>
        <v>74.086956521739125</v>
      </c>
      <c r="R97" s="56"/>
    </row>
    <row r="98" spans="2:18" x14ac:dyDescent="0.25">
      <c r="B98" s="4" t="s">
        <v>72</v>
      </c>
      <c r="C98" s="44">
        <v>28</v>
      </c>
      <c r="D98" s="39">
        <f t="shared" si="49"/>
        <v>28</v>
      </c>
      <c r="E98" s="78">
        <f t="shared" si="41"/>
        <v>1</v>
      </c>
      <c r="F98" s="28">
        <v>10</v>
      </c>
      <c r="G98" s="78">
        <f t="shared" si="42"/>
        <v>0.35714285714285715</v>
      </c>
      <c r="H98" s="28">
        <v>18</v>
      </c>
      <c r="I98" s="78">
        <f t="shared" si="43"/>
        <v>0.6428571428571429</v>
      </c>
      <c r="J98" s="28">
        <v>0</v>
      </c>
      <c r="K98" s="78">
        <f t="shared" si="44"/>
        <v>0</v>
      </c>
      <c r="L98" s="9">
        <v>0</v>
      </c>
      <c r="M98" s="78">
        <f t="shared" si="45"/>
        <v>0</v>
      </c>
      <c r="N98" s="110">
        <f t="shared" si="46"/>
        <v>1</v>
      </c>
      <c r="O98" s="110">
        <f t="shared" si="47"/>
        <v>1</v>
      </c>
      <c r="P98" s="16">
        <f t="shared" si="48"/>
        <v>4.3571428571428568</v>
      </c>
      <c r="Q98" s="16">
        <f t="shared" si="50"/>
        <v>76.857142857142861</v>
      </c>
      <c r="R98" s="56"/>
    </row>
    <row r="99" spans="2:18" x14ac:dyDescent="0.25">
      <c r="B99" s="4" t="s">
        <v>34</v>
      </c>
      <c r="C99" s="44">
        <v>18</v>
      </c>
      <c r="D99" s="39">
        <f t="shared" si="49"/>
        <v>18</v>
      </c>
      <c r="E99" s="78">
        <f t="shared" si="41"/>
        <v>1</v>
      </c>
      <c r="F99" s="28">
        <v>6</v>
      </c>
      <c r="G99" s="78">
        <f t="shared" si="42"/>
        <v>0.33333333333333331</v>
      </c>
      <c r="H99" s="28">
        <v>10</v>
      </c>
      <c r="I99" s="78">
        <f t="shared" si="43"/>
        <v>0.55555555555555558</v>
      </c>
      <c r="J99" s="28">
        <v>2</v>
      </c>
      <c r="K99" s="78">
        <f t="shared" si="44"/>
        <v>0.1111111111111111</v>
      </c>
      <c r="L99" s="9">
        <v>0</v>
      </c>
      <c r="M99" s="78">
        <f t="shared" si="45"/>
        <v>0</v>
      </c>
      <c r="N99" s="110">
        <f t="shared" si="46"/>
        <v>1</v>
      </c>
      <c r="O99" s="110">
        <f t="shared" si="47"/>
        <v>0.88888888888888884</v>
      </c>
      <c r="P99" s="16">
        <f t="shared" si="48"/>
        <v>4.2222222222222223</v>
      </c>
      <c r="Q99" s="16">
        <f t="shared" si="50"/>
        <v>72.888888888888886</v>
      </c>
      <c r="R99" s="56"/>
    </row>
    <row r="100" spans="2:18" s="57" customFormat="1" x14ac:dyDescent="0.25">
      <c r="B100" s="4" t="s">
        <v>35</v>
      </c>
      <c r="C100" s="44">
        <v>5</v>
      </c>
      <c r="D100" s="39">
        <f t="shared" si="49"/>
        <v>4</v>
      </c>
      <c r="E100" s="78">
        <f t="shared" si="41"/>
        <v>0.8</v>
      </c>
      <c r="F100" s="28">
        <v>1</v>
      </c>
      <c r="G100" s="78">
        <f t="shared" si="42"/>
        <v>0.25</v>
      </c>
      <c r="H100" s="28">
        <v>3</v>
      </c>
      <c r="I100" s="78">
        <f t="shared" si="43"/>
        <v>0.75</v>
      </c>
      <c r="J100" s="28">
        <v>0</v>
      </c>
      <c r="K100" s="78">
        <f t="shared" si="44"/>
        <v>0</v>
      </c>
      <c r="L100" s="9">
        <v>0</v>
      </c>
      <c r="M100" s="78">
        <f t="shared" si="45"/>
        <v>0</v>
      </c>
      <c r="N100" s="110">
        <f t="shared" si="46"/>
        <v>1</v>
      </c>
      <c r="O100" s="110">
        <f t="shared" si="47"/>
        <v>1</v>
      </c>
      <c r="P100" s="16">
        <f t="shared" si="48"/>
        <v>4.25</v>
      </c>
      <c r="Q100" s="16">
        <f t="shared" si="50"/>
        <v>73</v>
      </c>
      <c r="R100" s="59"/>
    </row>
    <row r="101" spans="2:18" s="57" customFormat="1" x14ac:dyDescent="0.25">
      <c r="B101" s="99" t="s">
        <v>119</v>
      </c>
      <c r="C101" s="44">
        <f>SUM(C92:C100)</f>
        <v>228</v>
      </c>
      <c r="D101" s="39">
        <f t="shared" si="49"/>
        <v>215</v>
      </c>
      <c r="E101" s="78">
        <f t="shared" si="41"/>
        <v>0.94298245614035092</v>
      </c>
      <c r="F101" s="28">
        <f>SUM(F92:F100)</f>
        <v>91</v>
      </c>
      <c r="G101" s="78">
        <f t="shared" si="42"/>
        <v>0.42325581395348838</v>
      </c>
      <c r="H101" s="28">
        <v>106</v>
      </c>
      <c r="I101" s="78">
        <f t="shared" si="43"/>
        <v>0.49302325581395351</v>
      </c>
      <c r="J101" s="28">
        <f>SUM(J92:J100)</f>
        <v>18</v>
      </c>
      <c r="K101" s="78">
        <f t="shared" si="44"/>
        <v>8.3720930232558138E-2</v>
      </c>
      <c r="L101" s="9">
        <f>SUM(L92:L100)</f>
        <v>0</v>
      </c>
      <c r="M101" s="78">
        <f t="shared" si="45"/>
        <v>0</v>
      </c>
      <c r="N101" s="110">
        <f t="shared" si="46"/>
        <v>1</v>
      </c>
      <c r="O101" s="110">
        <f t="shared" si="47"/>
        <v>0.91627906976744189</v>
      </c>
      <c r="P101" s="16">
        <f t="shared" si="48"/>
        <v>4.3395348837209307</v>
      </c>
      <c r="Q101" s="16">
        <f t="shared" si="50"/>
        <v>76.893023255813958</v>
      </c>
      <c r="R101" s="59"/>
    </row>
    <row r="102" spans="2:18" s="138" customFormat="1" x14ac:dyDescent="0.25">
      <c r="B102" s="159" t="s">
        <v>113</v>
      </c>
      <c r="C102" s="143">
        <v>37</v>
      </c>
      <c r="D102" s="133">
        <f t="shared" si="49"/>
        <v>35</v>
      </c>
      <c r="E102" s="160">
        <f>D102/C102</f>
        <v>0.94594594594594594</v>
      </c>
      <c r="F102" s="144">
        <v>21</v>
      </c>
      <c r="G102" s="160">
        <f>F102/D102</f>
        <v>0.6</v>
      </c>
      <c r="H102" s="144">
        <v>14</v>
      </c>
      <c r="I102" s="160">
        <f>H102/D102</f>
        <v>0.4</v>
      </c>
      <c r="J102" s="144">
        <v>0</v>
      </c>
      <c r="K102" s="160">
        <f>J102/D102</f>
        <v>0</v>
      </c>
      <c r="L102" s="161">
        <v>0</v>
      </c>
      <c r="M102" s="160">
        <f>L102/D102</f>
        <v>0</v>
      </c>
      <c r="N102" s="160">
        <f>(F102+H102+J102)/D102</f>
        <v>1</v>
      </c>
      <c r="O102" s="160">
        <f>(F102+H102)/D102</f>
        <v>1</v>
      </c>
      <c r="P102" s="136">
        <f>(5*F102+4*H102+3*J102+2*L102)/D102</f>
        <v>4.5999999999999996</v>
      </c>
      <c r="Q102" s="136">
        <f t="shared" si="50"/>
        <v>85.6</v>
      </c>
      <c r="R102" s="137"/>
    </row>
    <row r="103" spans="2:18" s="138" customFormat="1" x14ac:dyDescent="0.25">
      <c r="B103" s="159" t="s">
        <v>114</v>
      </c>
      <c r="C103" s="143">
        <v>22</v>
      </c>
      <c r="D103" s="133">
        <f t="shared" si="49"/>
        <v>22</v>
      </c>
      <c r="E103" s="160">
        <f>D103/C103</f>
        <v>1</v>
      </c>
      <c r="F103" s="144">
        <v>6</v>
      </c>
      <c r="G103" s="160">
        <f>F103/D103</f>
        <v>0.27272727272727271</v>
      </c>
      <c r="H103" s="144">
        <v>13</v>
      </c>
      <c r="I103" s="160">
        <f>H103/D103</f>
        <v>0.59090909090909094</v>
      </c>
      <c r="J103" s="144">
        <v>3</v>
      </c>
      <c r="K103" s="160">
        <f>J103/D103</f>
        <v>0.13636363636363635</v>
      </c>
      <c r="L103" s="161">
        <v>0</v>
      </c>
      <c r="M103" s="160">
        <f>L103/D103</f>
        <v>0</v>
      </c>
      <c r="N103" s="160">
        <f>(F103+H103+J103)/D103</f>
        <v>1</v>
      </c>
      <c r="O103" s="160">
        <f>(F103+H103)/D103</f>
        <v>0.86363636363636365</v>
      </c>
      <c r="P103" s="136">
        <f>(5*F103+4*H103+3*J103+2*L103)/D103</f>
        <v>4.1363636363636367</v>
      </c>
      <c r="Q103" s="136">
        <f t="shared" si="50"/>
        <v>70</v>
      </c>
      <c r="R103" s="137"/>
    </row>
    <row r="104" spans="2:18" s="138" customFormat="1" x14ac:dyDescent="0.25">
      <c r="B104" s="159" t="s">
        <v>115</v>
      </c>
      <c r="C104" s="143">
        <v>25</v>
      </c>
      <c r="D104" s="133">
        <f t="shared" si="49"/>
        <v>24</v>
      </c>
      <c r="E104" s="160">
        <f>D104/C104</f>
        <v>0.96</v>
      </c>
      <c r="F104" s="144">
        <v>10</v>
      </c>
      <c r="G104" s="160">
        <f>F104/D104</f>
        <v>0.41666666666666669</v>
      </c>
      <c r="H104" s="144">
        <v>8</v>
      </c>
      <c r="I104" s="160">
        <f>H104/D104</f>
        <v>0.33333333333333331</v>
      </c>
      <c r="J104" s="144">
        <v>5</v>
      </c>
      <c r="K104" s="160">
        <f>J104/D104</f>
        <v>0.20833333333333334</v>
      </c>
      <c r="L104" s="161">
        <v>1</v>
      </c>
      <c r="M104" s="160">
        <f>L104/D104</f>
        <v>4.1666666666666664E-2</v>
      </c>
      <c r="N104" s="160">
        <f>(F104+H104+J104)/D104</f>
        <v>0.95833333333333337</v>
      </c>
      <c r="O104" s="160">
        <f>(F104+H104)/D104</f>
        <v>0.75</v>
      </c>
      <c r="P104" s="136">
        <f>(5*F104+4*H104+3*J104+2*L104)/D104</f>
        <v>4.125</v>
      </c>
      <c r="Q104" s="136">
        <f t="shared" si="50"/>
        <v>71.166666666666671</v>
      </c>
      <c r="R104" s="137"/>
    </row>
    <row r="105" spans="2:18" s="170" customFormat="1" x14ac:dyDescent="0.25">
      <c r="B105" s="162" t="s">
        <v>120</v>
      </c>
      <c r="C105" s="163">
        <f>SUM(C102:C104)</f>
        <v>84</v>
      </c>
      <c r="D105" s="164">
        <f t="shared" si="49"/>
        <v>81</v>
      </c>
      <c r="E105" s="165">
        <f>D105/C105</f>
        <v>0.9642857142857143</v>
      </c>
      <c r="F105" s="166">
        <f>SUM(F102:F104)</f>
        <v>37</v>
      </c>
      <c r="G105" s="165">
        <f>F105/D105</f>
        <v>0.4567901234567901</v>
      </c>
      <c r="H105" s="166">
        <f>SUM(H102:H104)</f>
        <v>35</v>
      </c>
      <c r="I105" s="165">
        <f>H105/D105</f>
        <v>0.43209876543209874</v>
      </c>
      <c r="J105" s="166">
        <f>SUM(J102:J104)</f>
        <v>8</v>
      </c>
      <c r="K105" s="165">
        <f>J105/D105</f>
        <v>9.8765432098765427E-2</v>
      </c>
      <c r="L105" s="167">
        <f>SUM(L102:L104)</f>
        <v>1</v>
      </c>
      <c r="M105" s="165">
        <f>L105/D105</f>
        <v>1.2345679012345678E-2</v>
      </c>
      <c r="N105" s="165">
        <f>(F105+H105+J105)/D105</f>
        <v>0.98765432098765427</v>
      </c>
      <c r="O105" s="165">
        <f>(F105+H105)/D105</f>
        <v>0.88888888888888884</v>
      </c>
      <c r="P105" s="168">
        <f>(5*F105+4*H105+3*J105+2*L105)/D105</f>
        <v>4.333333333333333</v>
      </c>
      <c r="Q105" s="136">
        <f t="shared" si="50"/>
        <v>77.086419753086417</v>
      </c>
      <c r="R105" s="169"/>
    </row>
    <row r="106" spans="2:18" x14ac:dyDescent="0.25">
      <c r="B106" s="19" t="s">
        <v>127</v>
      </c>
      <c r="C106" s="65">
        <f>C101+C105</f>
        <v>312</v>
      </c>
      <c r="D106" s="40">
        <f t="shared" si="49"/>
        <v>296</v>
      </c>
      <c r="E106" s="66">
        <f t="shared" si="41"/>
        <v>0.94871794871794868</v>
      </c>
      <c r="F106" s="67">
        <f>F101+F105</f>
        <v>128</v>
      </c>
      <c r="G106" s="66">
        <f t="shared" si="42"/>
        <v>0.43243243243243246</v>
      </c>
      <c r="H106" s="67">
        <f>H101+H105</f>
        <v>141</v>
      </c>
      <c r="I106" s="66">
        <f t="shared" si="43"/>
        <v>0.47635135135135137</v>
      </c>
      <c r="J106" s="67">
        <f>J101+J105</f>
        <v>26</v>
      </c>
      <c r="K106" s="66">
        <f t="shared" si="44"/>
        <v>8.7837837837837843E-2</v>
      </c>
      <c r="L106" s="67">
        <f>L101+L105</f>
        <v>1</v>
      </c>
      <c r="M106" s="66">
        <f t="shared" si="45"/>
        <v>3.3783783783783786E-3</v>
      </c>
      <c r="N106" s="24">
        <f t="shared" si="46"/>
        <v>0.9966216216216216</v>
      </c>
      <c r="O106" s="24">
        <f t="shared" si="47"/>
        <v>0.90878378378378377</v>
      </c>
      <c r="P106" s="25">
        <f t="shared" si="48"/>
        <v>4.3378378378378377</v>
      </c>
      <c r="Q106" s="16">
        <f t="shared" si="50"/>
        <v>76.945945945945951</v>
      </c>
      <c r="R106" s="56"/>
    </row>
    <row r="107" spans="2:18" x14ac:dyDescent="0.25">
      <c r="B107" s="10" t="s">
        <v>42</v>
      </c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56"/>
    </row>
    <row r="108" spans="2:18" x14ac:dyDescent="0.25">
      <c r="B108" s="2" t="s">
        <v>37</v>
      </c>
      <c r="C108" s="45">
        <v>5</v>
      </c>
      <c r="D108" s="45">
        <f>F108+H108+J108+L108</f>
        <v>5</v>
      </c>
      <c r="E108" s="78">
        <f t="shared" si="41"/>
        <v>1</v>
      </c>
      <c r="F108" s="30">
        <v>0</v>
      </c>
      <c r="G108" s="78">
        <f t="shared" si="42"/>
        <v>0</v>
      </c>
      <c r="H108" s="30">
        <v>4</v>
      </c>
      <c r="I108" s="78">
        <f t="shared" si="43"/>
        <v>0.8</v>
      </c>
      <c r="J108" s="30">
        <v>1</v>
      </c>
      <c r="K108" s="78">
        <f t="shared" si="44"/>
        <v>0.2</v>
      </c>
      <c r="L108" s="30">
        <v>0</v>
      </c>
      <c r="M108" s="78">
        <f t="shared" si="45"/>
        <v>0</v>
      </c>
      <c r="N108" s="110">
        <f t="shared" si="46"/>
        <v>1</v>
      </c>
      <c r="O108" s="110">
        <f t="shared" si="47"/>
        <v>0.8</v>
      </c>
      <c r="P108" s="16">
        <f t="shared" si="48"/>
        <v>3.8</v>
      </c>
      <c r="Q108" s="16">
        <f>(L108*16+J108*36+H108*64+F108*100)/D108</f>
        <v>58.4</v>
      </c>
      <c r="R108" s="56"/>
    </row>
    <row r="109" spans="2:18" x14ac:dyDescent="0.25">
      <c r="B109" s="2" t="s">
        <v>94</v>
      </c>
      <c r="C109" s="45">
        <v>20</v>
      </c>
      <c r="D109" s="45">
        <f t="shared" ref="D109:D115" si="51">F109+H109+J109+L109</f>
        <v>17</v>
      </c>
      <c r="E109" s="78">
        <f t="shared" si="41"/>
        <v>0.85</v>
      </c>
      <c r="F109" s="30">
        <v>8</v>
      </c>
      <c r="G109" s="78">
        <f t="shared" si="42"/>
        <v>0.47058823529411764</v>
      </c>
      <c r="H109" s="30">
        <v>7</v>
      </c>
      <c r="I109" s="78">
        <f t="shared" si="43"/>
        <v>0.41176470588235292</v>
      </c>
      <c r="J109" s="30">
        <v>2</v>
      </c>
      <c r="K109" s="78">
        <f t="shared" si="44"/>
        <v>0.11764705882352941</v>
      </c>
      <c r="L109" s="30">
        <v>0</v>
      </c>
      <c r="M109" s="78">
        <f t="shared" si="45"/>
        <v>0</v>
      </c>
      <c r="N109" s="110">
        <f t="shared" si="46"/>
        <v>1</v>
      </c>
      <c r="O109" s="110">
        <f t="shared" si="47"/>
        <v>0.88235294117647056</v>
      </c>
      <c r="P109" s="16">
        <f t="shared" si="48"/>
        <v>4.3529411764705879</v>
      </c>
      <c r="Q109" s="16">
        <f t="shared" ref="Q109:Q115" si="52">(L109*16+J109*36+H109*64+F109*100)/D109</f>
        <v>77.647058823529406</v>
      </c>
      <c r="R109" s="56"/>
    </row>
    <row r="110" spans="2:18" x14ac:dyDescent="0.25">
      <c r="B110" s="2" t="s">
        <v>95</v>
      </c>
      <c r="C110" s="45">
        <v>18</v>
      </c>
      <c r="D110" s="45">
        <f t="shared" si="51"/>
        <v>17</v>
      </c>
      <c r="E110" s="78">
        <f t="shared" si="41"/>
        <v>0.94444444444444442</v>
      </c>
      <c r="F110" s="30">
        <v>6</v>
      </c>
      <c r="G110" s="78">
        <f t="shared" si="42"/>
        <v>0.35294117647058826</v>
      </c>
      <c r="H110" s="30">
        <v>10</v>
      </c>
      <c r="I110" s="78">
        <f t="shared" si="43"/>
        <v>0.58823529411764708</v>
      </c>
      <c r="J110" s="30">
        <v>1</v>
      </c>
      <c r="K110" s="78">
        <f t="shared" si="44"/>
        <v>5.8823529411764705E-2</v>
      </c>
      <c r="L110" s="30">
        <v>0</v>
      </c>
      <c r="M110" s="78">
        <f t="shared" si="45"/>
        <v>0</v>
      </c>
      <c r="N110" s="110">
        <f t="shared" si="46"/>
        <v>1</v>
      </c>
      <c r="O110" s="110">
        <f t="shared" si="47"/>
        <v>0.94117647058823528</v>
      </c>
      <c r="P110" s="16">
        <f t="shared" si="48"/>
        <v>4.2941176470588234</v>
      </c>
      <c r="Q110" s="16">
        <f t="shared" si="52"/>
        <v>75.058823529411768</v>
      </c>
      <c r="R110" s="56"/>
    </row>
    <row r="111" spans="2:18" x14ac:dyDescent="0.25">
      <c r="B111" s="2" t="s">
        <v>38</v>
      </c>
      <c r="C111" s="45">
        <v>16</v>
      </c>
      <c r="D111" s="45">
        <f t="shared" si="51"/>
        <v>15</v>
      </c>
      <c r="E111" s="78">
        <f t="shared" si="41"/>
        <v>0.9375</v>
      </c>
      <c r="F111" s="30">
        <v>6</v>
      </c>
      <c r="G111" s="78">
        <f t="shared" si="42"/>
        <v>0.4</v>
      </c>
      <c r="H111" s="30">
        <v>7</v>
      </c>
      <c r="I111" s="78">
        <f t="shared" si="43"/>
        <v>0.46666666666666667</v>
      </c>
      <c r="J111" s="30">
        <v>2</v>
      </c>
      <c r="K111" s="78">
        <f t="shared" si="44"/>
        <v>0.13333333333333333</v>
      </c>
      <c r="L111" s="30">
        <v>0</v>
      </c>
      <c r="M111" s="78">
        <f t="shared" si="45"/>
        <v>0</v>
      </c>
      <c r="N111" s="110">
        <f t="shared" si="46"/>
        <v>1</v>
      </c>
      <c r="O111" s="110">
        <f t="shared" si="47"/>
        <v>0.8666666666666667</v>
      </c>
      <c r="P111" s="16">
        <f t="shared" si="48"/>
        <v>4.2666666666666666</v>
      </c>
      <c r="Q111" s="16">
        <f t="shared" si="52"/>
        <v>74.666666666666671</v>
      </c>
      <c r="R111" s="56"/>
    </row>
    <row r="112" spans="2:18" x14ac:dyDescent="0.25">
      <c r="B112" s="2" t="s">
        <v>39</v>
      </c>
      <c r="C112" s="45">
        <v>5</v>
      </c>
      <c r="D112" s="45">
        <f t="shared" si="51"/>
        <v>5</v>
      </c>
      <c r="E112" s="78">
        <f t="shared" si="41"/>
        <v>1</v>
      </c>
      <c r="F112" s="30">
        <v>0</v>
      </c>
      <c r="G112" s="78">
        <f t="shared" si="42"/>
        <v>0</v>
      </c>
      <c r="H112" s="30">
        <v>4</v>
      </c>
      <c r="I112" s="78">
        <f t="shared" si="43"/>
        <v>0.8</v>
      </c>
      <c r="J112" s="30">
        <v>1</v>
      </c>
      <c r="K112" s="78">
        <f t="shared" si="44"/>
        <v>0.2</v>
      </c>
      <c r="L112" s="30">
        <v>0</v>
      </c>
      <c r="M112" s="78">
        <f t="shared" si="45"/>
        <v>0</v>
      </c>
      <c r="N112" s="110">
        <f t="shared" si="46"/>
        <v>1</v>
      </c>
      <c r="O112" s="110">
        <f t="shared" si="47"/>
        <v>0.8</v>
      </c>
      <c r="P112" s="16">
        <f t="shared" si="48"/>
        <v>3.8</v>
      </c>
      <c r="Q112" s="16">
        <f t="shared" si="52"/>
        <v>58.4</v>
      </c>
      <c r="R112" s="56"/>
    </row>
    <row r="113" spans="2:18" x14ac:dyDescent="0.25">
      <c r="B113" s="2" t="s">
        <v>40</v>
      </c>
      <c r="C113" s="45">
        <v>7</v>
      </c>
      <c r="D113" s="45">
        <f t="shared" si="51"/>
        <v>5</v>
      </c>
      <c r="E113" s="78">
        <f t="shared" si="41"/>
        <v>0.7142857142857143</v>
      </c>
      <c r="F113" s="30">
        <v>2</v>
      </c>
      <c r="G113" s="78">
        <f t="shared" si="42"/>
        <v>0.4</v>
      </c>
      <c r="H113" s="30">
        <v>1</v>
      </c>
      <c r="I113" s="78">
        <f t="shared" si="43"/>
        <v>0.2</v>
      </c>
      <c r="J113" s="30">
        <v>2</v>
      </c>
      <c r="K113" s="78">
        <f t="shared" si="44"/>
        <v>0.4</v>
      </c>
      <c r="L113" s="30">
        <v>0</v>
      </c>
      <c r="M113" s="78">
        <f t="shared" si="45"/>
        <v>0</v>
      </c>
      <c r="N113" s="110">
        <f t="shared" si="46"/>
        <v>1</v>
      </c>
      <c r="O113" s="110">
        <f t="shared" si="47"/>
        <v>0.6</v>
      </c>
      <c r="P113" s="16">
        <f t="shared" si="48"/>
        <v>4</v>
      </c>
      <c r="Q113" s="16">
        <f t="shared" si="52"/>
        <v>67.2</v>
      </c>
      <c r="R113" s="56"/>
    </row>
    <row r="114" spans="2:18" s="57" customFormat="1" x14ac:dyDescent="0.25">
      <c r="B114" s="2" t="s">
        <v>41</v>
      </c>
      <c r="C114" s="45">
        <v>6</v>
      </c>
      <c r="D114" s="45">
        <f t="shared" si="51"/>
        <v>6</v>
      </c>
      <c r="E114" s="78">
        <f t="shared" si="41"/>
        <v>1</v>
      </c>
      <c r="F114" s="30">
        <v>3</v>
      </c>
      <c r="G114" s="78">
        <f t="shared" si="42"/>
        <v>0.5</v>
      </c>
      <c r="H114" s="30">
        <v>3</v>
      </c>
      <c r="I114" s="78">
        <f t="shared" si="43"/>
        <v>0.5</v>
      </c>
      <c r="J114" s="30">
        <v>0</v>
      </c>
      <c r="K114" s="78">
        <f t="shared" si="44"/>
        <v>0</v>
      </c>
      <c r="L114" s="30">
        <v>0</v>
      </c>
      <c r="M114" s="78">
        <f t="shared" si="45"/>
        <v>0</v>
      </c>
      <c r="N114" s="110">
        <f t="shared" si="46"/>
        <v>1</v>
      </c>
      <c r="O114" s="110">
        <f t="shared" si="47"/>
        <v>1</v>
      </c>
      <c r="P114" s="16">
        <f t="shared" si="48"/>
        <v>4.5</v>
      </c>
      <c r="Q114" s="16">
        <f t="shared" si="52"/>
        <v>82</v>
      </c>
      <c r="R114" s="59"/>
    </row>
    <row r="115" spans="2:18" x14ac:dyDescent="0.25">
      <c r="B115" s="20" t="s">
        <v>127</v>
      </c>
      <c r="C115" s="68">
        <v>77</v>
      </c>
      <c r="D115" s="68">
        <f t="shared" si="51"/>
        <v>70</v>
      </c>
      <c r="E115" s="66">
        <f t="shared" si="41"/>
        <v>0.90909090909090906</v>
      </c>
      <c r="F115" s="69">
        <v>25</v>
      </c>
      <c r="G115" s="66">
        <f t="shared" si="42"/>
        <v>0.35714285714285715</v>
      </c>
      <c r="H115" s="69">
        <v>36</v>
      </c>
      <c r="I115" s="66">
        <f t="shared" si="43"/>
        <v>0.51428571428571423</v>
      </c>
      <c r="J115" s="69">
        <v>9</v>
      </c>
      <c r="K115" s="66">
        <f t="shared" si="44"/>
        <v>0.12857142857142856</v>
      </c>
      <c r="L115" s="69">
        <v>0</v>
      </c>
      <c r="M115" s="66">
        <f t="shared" si="45"/>
        <v>0</v>
      </c>
      <c r="N115" s="24">
        <f t="shared" si="46"/>
        <v>1</v>
      </c>
      <c r="O115" s="24">
        <f t="shared" si="47"/>
        <v>0.87142857142857144</v>
      </c>
      <c r="P115" s="25">
        <f t="shared" si="48"/>
        <v>4.2285714285714286</v>
      </c>
      <c r="Q115" s="16">
        <f t="shared" si="52"/>
        <v>73.257142857142853</v>
      </c>
      <c r="R115" s="56"/>
    </row>
    <row r="116" spans="2:18" x14ac:dyDescent="0.25">
      <c r="B116" s="72" t="s">
        <v>43</v>
      </c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56"/>
    </row>
    <row r="117" spans="2:18" x14ac:dyDescent="0.25">
      <c r="B117" s="35" t="s">
        <v>44</v>
      </c>
      <c r="C117" s="49">
        <v>26</v>
      </c>
      <c r="D117" s="39">
        <f>F117+H117+J117+L117</f>
        <v>18</v>
      </c>
      <c r="E117" s="23">
        <f t="shared" ref="E117:E123" si="53">D117/C117</f>
        <v>0.69230769230769229</v>
      </c>
      <c r="F117" s="9">
        <v>2</v>
      </c>
      <c r="G117" s="78">
        <f t="shared" si="42"/>
        <v>0.1111111111111111</v>
      </c>
      <c r="H117" s="9">
        <v>10</v>
      </c>
      <c r="I117" s="78">
        <f t="shared" si="43"/>
        <v>0.55555555555555558</v>
      </c>
      <c r="J117" s="9">
        <v>6</v>
      </c>
      <c r="K117" s="78">
        <f t="shared" si="44"/>
        <v>0.33333333333333331</v>
      </c>
      <c r="L117" s="9">
        <v>0</v>
      </c>
      <c r="M117" s="78">
        <f t="shared" si="45"/>
        <v>0</v>
      </c>
      <c r="N117" s="110">
        <f t="shared" si="46"/>
        <v>1</v>
      </c>
      <c r="O117" s="110">
        <f>(F117+H117)/D117</f>
        <v>0.66666666666666663</v>
      </c>
      <c r="P117" s="16">
        <f t="shared" si="48"/>
        <v>3.7777777777777777</v>
      </c>
      <c r="Q117" s="16">
        <f>(L117*16+J117*36+H117*64+F117*100)/D117</f>
        <v>58.666666666666664</v>
      </c>
      <c r="R117" s="56"/>
    </row>
    <row r="118" spans="2:18" ht="31.5" x14ac:dyDescent="0.25">
      <c r="B118" s="36" t="s">
        <v>47</v>
      </c>
      <c r="C118" s="49">
        <v>26</v>
      </c>
      <c r="D118" s="39">
        <f t="shared" ref="D118:D123" si="54">F118+H118+J118+L118</f>
        <v>22</v>
      </c>
      <c r="E118" s="23">
        <f t="shared" si="53"/>
        <v>0.84615384615384615</v>
      </c>
      <c r="F118" s="26">
        <v>6</v>
      </c>
      <c r="G118" s="78">
        <f>F118/D118</f>
        <v>0.27272727272727271</v>
      </c>
      <c r="H118" s="26">
        <v>9</v>
      </c>
      <c r="I118" s="78">
        <f t="shared" si="43"/>
        <v>0.40909090909090912</v>
      </c>
      <c r="J118" s="26">
        <v>7</v>
      </c>
      <c r="K118" s="78">
        <f>J118/D118</f>
        <v>0.31818181818181818</v>
      </c>
      <c r="L118" s="26">
        <v>0</v>
      </c>
      <c r="M118" s="78">
        <f t="shared" si="45"/>
        <v>0</v>
      </c>
      <c r="N118" s="110">
        <f t="shared" si="46"/>
        <v>1</v>
      </c>
      <c r="O118" s="110">
        <f t="shared" si="47"/>
        <v>0.68181818181818177</v>
      </c>
      <c r="P118" s="16">
        <f>(5*F118+4*H118+3*J118+2*L118)/D118</f>
        <v>3.9545454545454546</v>
      </c>
      <c r="Q118" s="16">
        <f t="shared" ref="Q118:Q124" si="55">(L118*16+J118*36+H118*64+F118*100)/D118</f>
        <v>64.909090909090907</v>
      </c>
      <c r="R118" s="56"/>
    </row>
    <row r="119" spans="2:18" x14ac:dyDescent="0.25">
      <c r="B119" s="35" t="s">
        <v>45</v>
      </c>
      <c r="C119" s="49">
        <v>22</v>
      </c>
      <c r="D119" s="39">
        <f t="shared" si="54"/>
        <v>11</v>
      </c>
      <c r="E119" s="23">
        <f t="shared" si="53"/>
        <v>0.5</v>
      </c>
      <c r="F119" s="31">
        <v>3</v>
      </c>
      <c r="G119" s="78">
        <f t="shared" si="42"/>
        <v>0.27272727272727271</v>
      </c>
      <c r="H119" s="31">
        <v>7</v>
      </c>
      <c r="I119" s="78">
        <f>H119/D119</f>
        <v>0.63636363636363635</v>
      </c>
      <c r="J119" s="31">
        <v>1</v>
      </c>
      <c r="K119" s="78">
        <f t="shared" si="44"/>
        <v>9.0909090909090912E-2</v>
      </c>
      <c r="L119" s="31">
        <v>0</v>
      </c>
      <c r="M119" s="78">
        <f t="shared" si="45"/>
        <v>0</v>
      </c>
      <c r="N119" s="110">
        <f t="shared" si="46"/>
        <v>1</v>
      </c>
      <c r="O119" s="110">
        <f t="shared" si="47"/>
        <v>0.90909090909090906</v>
      </c>
      <c r="P119" s="16">
        <f t="shared" si="48"/>
        <v>4.1818181818181817</v>
      </c>
      <c r="Q119" s="16">
        <f t="shared" si="55"/>
        <v>71.272727272727266</v>
      </c>
      <c r="R119" s="56"/>
    </row>
    <row r="120" spans="2:18" x14ac:dyDescent="0.25">
      <c r="B120" s="35" t="s">
        <v>46</v>
      </c>
      <c r="C120" s="49">
        <v>36</v>
      </c>
      <c r="D120" s="39">
        <f t="shared" si="54"/>
        <v>13</v>
      </c>
      <c r="E120" s="23">
        <f t="shared" si="53"/>
        <v>0.3611111111111111</v>
      </c>
      <c r="F120" s="29">
        <v>3</v>
      </c>
      <c r="G120" s="78">
        <f t="shared" si="42"/>
        <v>0.23076923076923078</v>
      </c>
      <c r="H120" s="29">
        <v>2</v>
      </c>
      <c r="I120" s="78">
        <f t="shared" si="43"/>
        <v>0.15384615384615385</v>
      </c>
      <c r="J120" s="29">
        <v>4</v>
      </c>
      <c r="K120" s="78">
        <f t="shared" si="44"/>
        <v>0.30769230769230771</v>
      </c>
      <c r="L120" s="29">
        <v>4</v>
      </c>
      <c r="M120" s="78">
        <f t="shared" si="45"/>
        <v>0.30769230769230771</v>
      </c>
      <c r="N120" s="110">
        <f t="shared" si="46"/>
        <v>0.69230769230769229</v>
      </c>
      <c r="O120" s="110">
        <f t="shared" si="47"/>
        <v>0.38461538461538464</v>
      </c>
      <c r="P120" s="16">
        <f t="shared" si="48"/>
        <v>3.3076923076923075</v>
      </c>
      <c r="Q120" s="16">
        <f t="shared" si="55"/>
        <v>48.92307692307692</v>
      </c>
      <c r="R120" s="56"/>
    </row>
    <row r="121" spans="2:18" ht="31.5" x14ac:dyDescent="0.25">
      <c r="B121" s="37" t="s">
        <v>48</v>
      </c>
      <c r="C121" s="50">
        <v>9</v>
      </c>
      <c r="D121" s="39">
        <f t="shared" si="54"/>
        <v>8</v>
      </c>
      <c r="E121" s="23">
        <f t="shared" si="53"/>
        <v>0.88888888888888884</v>
      </c>
      <c r="F121" s="29">
        <v>2</v>
      </c>
      <c r="G121" s="78">
        <f t="shared" si="42"/>
        <v>0.25</v>
      </c>
      <c r="H121" s="29">
        <v>4</v>
      </c>
      <c r="I121" s="78">
        <f t="shared" si="43"/>
        <v>0.5</v>
      </c>
      <c r="J121" s="29">
        <v>2</v>
      </c>
      <c r="K121" s="78">
        <f t="shared" si="44"/>
        <v>0.25</v>
      </c>
      <c r="L121" s="29">
        <v>0</v>
      </c>
      <c r="M121" s="78">
        <f t="shared" si="45"/>
        <v>0</v>
      </c>
      <c r="N121" s="110">
        <f t="shared" si="46"/>
        <v>1</v>
      </c>
      <c r="O121" s="110">
        <f t="shared" si="47"/>
        <v>0.75</v>
      </c>
      <c r="P121" s="16">
        <f t="shared" si="48"/>
        <v>4</v>
      </c>
      <c r="Q121" s="16">
        <f t="shared" si="55"/>
        <v>66</v>
      </c>
      <c r="R121" s="56"/>
    </row>
    <row r="122" spans="2:18" x14ac:dyDescent="0.25">
      <c r="B122" s="35" t="s">
        <v>49</v>
      </c>
      <c r="C122" s="50">
        <v>37</v>
      </c>
      <c r="D122" s="39">
        <f t="shared" si="54"/>
        <v>5</v>
      </c>
      <c r="E122" s="23">
        <f t="shared" si="53"/>
        <v>0.13513513513513514</v>
      </c>
      <c r="F122" s="26">
        <v>0</v>
      </c>
      <c r="G122" s="78">
        <f t="shared" si="42"/>
        <v>0</v>
      </c>
      <c r="H122" s="26">
        <v>2</v>
      </c>
      <c r="I122" s="78">
        <f t="shared" si="43"/>
        <v>0.4</v>
      </c>
      <c r="J122" s="26">
        <v>3</v>
      </c>
      <c r="K122" s="78">
        <f t="shared" si="44"/>
        <v>0.6</v>
      </c>
      <c r="L122" s="26">
        <v>0</v>
      </c>
      <c r="M122" s="78">
        <f t="shared" si="45"/>
        <v>0</v>
      </c>
      <c r="N122" s="110">
        <f t="shared" si="46"/>
        <v>1</v>
      </c>
      <c r="O122" s="110">
        <f t="shared" si="47"/>
        <v>0.4</v>
      </c>
      <c r="P122" s="16">
        <f t="shared" si="48"/>
        <v>3.4</v>
      </c>
      <c r="Q122" s="16">
        <f t="shared" si="55"/>
        <v>47.2</v>
      </c>
      <c r="R122" s="56"/>
    </row>
    <row r="123" spans="2:18" s="57" customFormat="1" x14ac:dyDescent="0.25">
      <c r="B123" s="52" t="s">
        <v>128</v>
      </c>
      <c r="C123" s="70">
        <f>SUM(C117:C122)</f>
        <v>156</v>
      </c>
      <c r="D123" s="40">
        <f t="shared" si="54"/>
        <v>77</v>
      </c>
      <c r="E123" s="71">
        <f t="shared" si="53"/>
        <v>0.49358974358974361</v>
      </c>
      <c r="F123" s="69">
        <f>SUM(F117:F122)</f>
        <v>16</v>
      </c>
      <c r="G123" s="66">
        <f t="shared" si="42"/>
        <v>0.20779220779220781</v>
      </c>
      <c r="H123" s="69">
        <f>SUM(H117:H122)</f>
        <v>34</v>
      </c>
      <c r="I123" s="66">
        <f t="shared" si="43"/>
        <v>0.44155844155844154</v>
      </c>
      <c r="J123" s="69">
        <f>SUM(J117:J122)</f>
        <v>23</v>
      </c>
      <c r="K123" s="66">
        <f t="shared" si="44"/>
        <v>0.29870129870129869</v>
      </c>
      <c r="L123" s="69">
        <f>SUM(L117:L122)</f>
        <v>4</v>
      </c>
      <c r="M123" s="66">
        <f t="shared" si="45"/>
        <v>5.1948051948051951E-2</v>
      </c>
      <c r="N123" s="24">
        <f t="shared" si="46"/>
        <v>0.94805194805194803</v>
      </c>
      <c r="O123" s="24">
        <f t="shared" si="47"/>
        <v>0.64935064935064934</v>
      </c>
      <c r="P123" s="25">
        <f t="shared" si="48"/>
        <v>3.8051948051948052</v>
      </c>
      <c r="Q123" s="16">
        <f t="shared" si="55"/>
        <v>60.623376623376622</v>
      </c>
      <c r="R123" s="59"/>
    </row>
    <row r="124" spans="2:18" s="57" customFormat="1" x14ac:dyDescent="0.25">
      <c r="B124" s="100" t="s">
        <v>129</v>
      </c>
      <c r="C124" s="101">
        <v>2119</v>
      </c>
      <c r="D124" s="102">
        <v>1767</v>
      </c>
      <c r="E124" s="103">
        <v>0.83388390750353936</v>
      </c>
      <c r="F124" s="104">
        <v>788</v>
      </c>
      <c r="G124" s="105">
        <v>0.44595359366157328</v>
      </c>
      <c r="H124" s="104">
        <v>713</v>
      </c>
      <c r="I124" s="105">
        <v>0.40350877192982454</v>
      </c>
      <c r="J124" s="104">
        <v>231</v>
      </c>
      <c r="K124" s="105">
        <v>0.13073005093378609</v>
      </c>
      <c r="L124" s="104">
        <v>35</v>
      </c>
      <c r="M124" s="105">
        <v>1.9807583474816072E-2</v>
      </c>
      <c r="N124" s="105">
        <v>0.98019241652518396</v>
      </c>
      <c r="O124" s="105">
        <v>0.84946236559139787</v>
      </c>
      <c r="P124" s="106">
        <v>4.2756083757781553</v>
      </c>
      <c r="Q124" s="130">
        <f t="shared" si="55"/>
        <v>75.443123938879452</v>
      </c>
      <c r="R124" s="59"/>
    </row>
    <row r="125" spans="2:18" x14ac:dyDescent="0.25">
      <c r="R125" s="56"/>
    </row>
    <row r="126" spans="2:18" x14ac:dyDescent="0.25">
      <c r="R126" s="56"/>
    </row>
    <row r="127" spans="2:18" s="88" customFormat="1" ht="15.75" customHeight="1" x14ac:dyDescent="0.25">
      <c r="B127" s="185" t="s">
        <v>124</v>
      </c>
      <c r="C127" s="186" t="s">
        <v>0</v>
      </c>
      <c r="D127" s="184" t="s">
        <v>1</v>
      </c>
      <c r="E127" s="184"/>
      <c r="F127" s="184" t="s">
        <v>2</v>
      </c>
      <c r="G127" s="184"/>
      <c r="H127" s="184"/>
      <c r="I127" s="184"/>
      <c r="J127" s="184"/>
      <c r="K127" s="184"/>
      <c r="L127" s="184"/>
      <c r="M127" s="184"/>
      <c r="N127" s="182" t="s">
        <v>3</v>
      </c>
      <c r="O127" s="182" t="s">
        <v>4</v>
      </c>
      <c r="P127" s="182" t="s">
        <v>5</v>
      </c>
      <c r="Q127" s="183" t="s">
        <v>6</v>
      </c>
      <c r="R127" s="111"/>
    </row>
    <row r="128" spans="2:18" s="88" customFormat="1" x14ac:dyDescent="0.25">
      <c r="B128" s="185"/>
      <c r="C128" s="186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2"/>
      <c r="O128" s="182"/>
      <c r="P128" s="182"/>
      <c r="Q128" s="183"/>
      <c r="R128" s="111"/>
    </row>
    <row r="129" spans="1:18" s="88" customFormat="1" x14ac:dyDescent="0.25">
      <c r="B129" s="185"/>
      <c r="C129" s="186"/>
      <c r="D129" s="184"/>
      <c r="E129" s="184"/>
      <c r="F129" s="184">
        <v>5</v>
      </c>
      <c r="G129" s="184"/>
      <c r="H129" s="184">
        <v>4</v>
      </c>
      <c r="I129" s="184"/>
      <c r="J129" s="184">
        <v>3</v>
      </c>
      <c r="K129" s="184"/>
      <c r="L129" s="184">
        <v>2</v>
      </c>
      <c r="M129" s="184"/>
      <c r="N129" s="182"/>
      <c r="O129" s="182"/>
      <c r="P129" s="182"/>
      <c r="Q129" s="183"/>
      <c r="R129" s="111"/>
    </row>
    <row r="130" spans="1:18" s="88" customFormat="1" x14ac:dyDescent="0.25">
      <c r="B130" s="185"/>
      <c r="C130" s="186"/>
      <c r="D130" s="40" t="s">
        <v>7</v>
      </c>
      <c r="E130" s="112" t="s">
        <v>8</v>
      </c>
      <c r="F130" s="18" t="s">
        <v>7</v>
      </c>
      <c r="G130" s="112" t="s">
        <v>8</v>
      </c>
      <c r="H130" s="18" t="s">
        <v>7</v>
      </c>
      <c r="I130" s="112" t="s">
        <v>8</v>
      </c>
      <c r="J130" s="18" t="s">
        <v>7</v>
      </c>
      <c r="K130" s="112" t="s">
        <v>8</v>
      </c>
      <c r="L130" s="18" t="s">
        <v>7</v>
      </c>
      <c r="M130" s="112" t="s">
        <v>8</v>
      </c>
      <c r="N130" s="182"/>
      <c r="O130" s="182"/>
      <c r="P130" s="182"/>
      <c r="Q130" s="183"/>
      <c r="R130" s="111"/>
    </row>
    <row r="131" spans="1:18" s="88" customFormat="1" x14ac:dyDescent="0.25">
      <c r="A131" s="88">
        <v>1</v>
      </c>
      <c r="B131" s="55" t="s">
        <v>96</v>
      </c>
      <c r="C131" s="29">
        <v>312</v>
      </c>
      <c r="D131" s="83">
        <f>F131+H131+J131+L131</f>
        <v>296</v>
      </c>
      <c r="E131" s="114">
        <v>0.94871794871794868</v>
      </c>
      <c r="F131" s="29">
        <v>128</v>
      </c>
      <c r="G131" s="114">
        <v>0.43243243243243246</v>
      </c>
      <c r="H131" s="29">
        <v>141</v>
      </c>
      <c r="I131" s="114">
        <v>0.47635135135135137</v>
      </c>
      <c r="J131" s="29">
        <v>26</v>
      </c>
      <c r="K131" s="114">
        <v>8.7837837837837843E-2</v>
      </c>
      <c r="L131" s="29">
        <v>1</v>
      </c>
      <c r="M131" s="114">
        <v>3.3783783783783786E-3</v>
      </c>
      <c r="N131" s="114">
        <v>0.9966216216216216</v>
      </c>
      <c r="O131" s="114">
        <v>0.90878378378378377</v>
      </c>
      <c r="P131" s="123">
        <v>4.3378378378378377</v>
      </c>
      <c r="Q131" s="115">
        <f>(F131*100+H131*64+J131*36+L131*16)/D131</f>
        <v>76.945945945945951</v>
      </c>
      <c r="R131" s="111"/>
    </row>
    <row r="132" spans="1:18" s="88" customFormat="1" x14ac:dyDescent="0.25">
      <c r="A132" s="88">
        <v>2</v>
      </c>
      <c r="B132" s="113" t="s">
        <v>100</v>
      </c>
      <c r="C132" s="29">
        <v>77</v>
      </c>
      <c r="D132" s="83">
        <f t="shared" ref="D132:D138" si="56">F132+H132+J132+L132</f>
        <v>70</v>
      </c>
      <c r="E132" s="114">
        <v>0.90909090909090906</v>
      </c>
      <c r="F132" s="29">
        <v>25</v>
      </c>
      <c r="G132" s="114">
        <v>0.35714285714285715</v>
      </c>
      <c r="H132" s="29">
        <v>36</v>
      </c>
      <c r="I132" s="114">
        <v>0.51428571428571423</v>
      </c>
      <c r="J132" s="29">
        <v>9</v>
      </c>
      <c r="K132" s="114">
        <v>0.12857142857142856</v>
      </c>
      <c r="L132" s="29">
        <v>0</v>
      </c>
      <c r="M132" s="114">
        <v>0</v>
      </c>
      <c r="N132" s="114">
        <v>1</v>
      </c>
      <c r="O132" s="114">
        <v>0.87142857142857144</v>
      </c>
      <c r="P132" s="123">
        <v>4.2285714285714286</v>
      </c>
      <c r="Q132" s="115">
        <f t="shared" ref="Q132:Q140" si="57">(F132*100+H132*64+J132*36+L132*16)/D132</f>
        <v>73.257142857142853</v>
      </c>
      <c r="R132" s="111"/>
    </row>
    <row r="133" spans="1:18" s="88" customFormat="1" x14ac:dyDescent="0.25">
      <c r="A133" s="88">
        <v>3</v>
      </c>
      <c r="B133" s="87" t="s">
        <v>97</v>
      </c>
      <c r="C133" s="124">
        <v>720</v>
      </c>
      <c r="D133" s="83">
        <f t="shared" si="56"/>
        <v>559</v>
      </c>
      <c r="E133" s="114">
        <v>0.77638888888888891</v>
      </c>
      <c r="F133" s="124">
        <v>303</v>
      </c>
      <c r="G133" s="114">
        <v>0.54203935599284436</v>
      </c>
      <c r="H133" s="124">
        <v>224</v>
      </c>
      <c r="I133" s="114">
        <v>0.4007155635062612</v>
      </c>
      <c r="J133" s="124">
        <v>24</v>
      </c>
      <c r="K133" s="114">
        <v>4.2933810375670838E-2</v>
      </c>
      <c r="L133" s="124">
        <v>8</v>
      </c>
      <c r="M133" s="114">
        <v>1.4311270125223614E-2</v>
      </c>
      <c r="N133" s="114">
        <v>0.9856887298747764</v>
      </c>
      <c r="O133" s="114">
        <v>0.9427549194991055</v>
      </c>
      <c r="P133" s="123">
        <v>4.4704830053667264</v>
      </c>
      <c r="Q133" s="115">
        <f t="shared" si="57"/>
        <v>81.624329159212877</v>
      </c>
      <c r="R133" s="111"/>
    </row>
    <row r="134" spans="1:18" s="88" customFormat="1" x14ac:dyDescent="0.25">
      <c r="A134" s="88">
        <v>4</v>
      </c>
      <c r="B134" s="55" t="s">
        <v>98</v>
      </c>
      <c r="C134" s="125">
        <v>381</v>
      </c>
      <c r="D134" s="83">
        <f t="shared" si="56"/>
        <v>348</v>
      </c>
      <c r="E134" s="126">
        <v>0.91338582677165359</v>
      </c>
      <c r="F134" s="125">
        <v>185</v>
      </c>
      <c r="G134" s="126">
        <v>0.5316091954022989</v>
      </c>
      <c r="H134" s="125">
        <v>115</v>
      </c>
      <c r="I134" s="126">
        <v>0.33045977011494254</v>
      </c>
      <c r="J134" s="125">
        <v>42</v>
      </c>
      <c r="K134" s="126">
        <v>0.1206896551724138</v>
      </c>
      <c r="L134" s="125">
        <v>6</v>
      </c>
      <c r="M134" s="126">
        <v>1.7241379310344827E-2</v>
      </c>
      <c r="N134" s="126">
        <v>0.98275862068965514</v>
      </c>
      <c r="O134" s="126">
        <v>0.86206896551724133</v>
      </c>
      <c r="P134" s="127">
        <v>4.3764367816091951</v>
      </c>
      <c r="Q134" s="115">
        <f t="shared" si="57"/>
        <v>78.931034482758619</v>
      </c>
      <c r="R134" s="111"/>
    </row>
    <row r="135" spans="1:18" s="88" customFormat="1" x14ac:dyDescent="0.25">
      <c r="A135" s="88">
        <v>5</v>
      </c>
      <c r="B135" s="54" t="s">
        <v>99</v>
      </c>
      <c r="C135" s="29">
        <v>217</v>
      </c>
      <c r="D135" s="83">
        <v>190</v>
      </c>
      <c r="E135" s="126">
        <v>0.87557603686635943</v>
      </c>
      <c r="F135" s="83">
        <v>58</v>
      </c>
      <c r="G135" s="126">
        <v>0.30526315789473685</v>
      </c>
      <c r="H135" s="33">
        <v>72</v>
      </c>
      <c r="I135" s="126">
        <v>0.37894736842105264</v>
      </c>
      <c r="J135" s="29">
        <v>55</v>
      </c>
      <c r="K135" s="122">
        <v>0.28947368421052633</v>
      </c>
      <c r="L135" s="29">
        <v>5</v>
      </c>
      <c r="M135" s="126">
        <v>2.6315789473684209E-2</v>
      </c>
      <c r="N135" s="126">
        <v>0.97368421052631582</v>
      </c>
      <c r="O135" s="126">
        <v>0.68421052631578949</v>
      </c>
      <c r="P135" s="127">
        <v>3.9631578947368422</v>
      </c>
      <c r="Q135" s="115">
        <f t="shared" si="57"/>
        <v>65.621052631578948</v>
      </c>
      <c r="R135" s="111"/>
    </row>
    <row r="136" spans="1:18" s="88" customFormat="1" x14ac:dyDescent="0.25">
      <c r="A136" s="88">
        <v>6</v>
      </c>
      <c r="B136" s="87" t="s">
        <v>102</v>
      </c>
      <c r="C136" s="124">
        <v>50</v>
      </c>
      <c r="D136" s="83">
        <f>F136+H136+J136+L136</f>
        <v>43</v>
      </c>
      <c r="E136" s="126">
        <v>0.86</v>
      </c>
      <c r="F136" s="128">
        <v>9</v>
      </c>
      <c r="G136" s="126">
        <v>0.20930232558139536</v>
      </c>
      <c r="H136" s="128">
        <v>18</v>
      </c>
      <c r="I136" s="126">
        <v>0.41860465116279072</v>
      </c>
      <c r="J136" s="128">
        <v>15</v>
      </c>
      <c r="K136" s="126">
        <v>0.34883720930232559</v>
      </c>
      <c r="L136" s="128">
        <v>1</v>
      </c>
      <c r="M136" s="126">
        <v>2.3255813953488372E-2</v>
      </c>
      <c r="N136" s="126">
        <v>0.97674418604651159</v>
      </c>
      <c r="O136" s="126">
        <v>0.62790697674418605</v>
      </c>
      <c r="P136" s="127">
        <v>3.8139534883720931</v>
      </c>
      <c r="Q136" s="115">
        <f t="shared" si="57"/>
        <v>60.651162790697676</v>
      </c>
      <c r="R136" s="111"/>
    </row>
    <row r="137" spans="1:18" s="88" customFormat="1" x14ac:dyDescent="0.25">
      <c r="A137" s="88">
        <v>7</v>
      </c>
      <c r="B137" s="113" t="s">
        <v>101</v>
      </c>
      <c r="C137" s="124">
        <v>93</v>
      </c>
      <c r="D137" s="83">
        <f t="shared" si="56"/>
        <v>90</v>
      </c>
      <c r="E137" s="126">
        <v>0.967741935483871</v>
      </c>
      <c r="F137" s="124">
        <v>33</v>
      </c>
      <c r="G137" s="126">
        <v>0.36666666666666664</v>
      </c>
      <c r="H137" s="124">
        <v>36</v>
      </c>
      <c r="I137" s="126">
        <v>0.4</v>
      </c>
      <c r="J137" s="124">
        <v>18</v>
      </c>
      <c r="K137" s="126">
        <v>0.2</v>
      </c>
      <c r="L137" s="124">
        <v>3</v>
      </c>
      <c r="M137" s="126">
        <v>3.3333333333333333E-2</v>
      </c>
      <c r="N137" s="126">
        <v>0.96666666666666667</v>
      </c>
      <c r="O137" s="126">
        <v>0.76666666666666672</v>
      </c>
      <c r="P137" s="127">
        <v>4.0999999999999996</v>
      </c>
      <c r="Q137" s="115">
        <f t="shared" si="57"/>
        <v>70</v>
      </c>
      <c r="R137" s="111"/>
    </row>
    <row r="138" spans="1:18" s="88" customFormat="1" x14ac:dyDescent="0.25">
      <c r="A138" s="88">
        <v>8</v>
      </c>
      <c r="B138" s="55" t="s">
        <v>104</v>
      </c>
      <c r="C138" s="29">
        <v>156</v>
      </c>
      <c r="D138" s="83">
        <f t="shared" si="56"/>
        <v>77</v>
      </c>
      <c r="E138" s="114">
        <v>0.49358974358974361</v>
      </c>
      <c r="F138" s="29">
        <v>16</v>
      </c>
      <c r="G138" s="114">
        <v>0.20779220779220781</v>
      </c>
      <c r="H138" s="29">
        <v>34</v>
      </c>
      <c r="I138" s="114">
        <v>0.44155844155844154</v>
      </c>
      <c r="J138" s="29">
        <v>23</v>
      </c>
      <c r="K138" s="114">
        <v>0.29870129870129869</v>
      </c>
      <c r="L138" s="29">
        <v>4</v>
      </c>
      <c r="M138" s="114">
        <v>5.1948051948051951E-2</v>
      </c>
      <c r="N138" s="114">
        <v>0.94805194805194803</v>
      </c>
      <c r="O138" s="114">
        <v>0.64935064935064934</v>
      </c>
      <c r="P138" s="123">
        <v>3.8051948051948052</v>
      </c>
      <c r="Q138" s="115">
        <f t="shared" si="57"/>
        <v>60.623376623376622</v>
      </c>
      <c r="R138" s="111"/>
    </row>
    <row r="139" spans="1:18" s="88" customFormat="1" x14ac:dyDescent="0.25">
      <c r="A139" s="88">
        <v>9</v>
      </c>
      <c r="B139" s="88" t="s">
        <v>103</v>
      </c>
      <c r="C139" s="29">
        <v>113</v>
      </c>
      <c r="D139" s="83">
        <v>94</v>
      </c>
      <c r="E139" s="114">
        <v>0.83185840707964598</v>
      </c>
      <c r="F139" s="29">
        <v>31</v>
      </c>
      <c r="G139" s="114">
        <v>0.32978723404255317</v>
      </c>
      <c r="H139" s="29">
        <v>37</v>
      </c>
      <c r="I139" s="114">
        <v>0.39361702127659576</v>
      </c>
      <c r="J139" s="29">
        <v>19</v>
      </c>
      <c r="K139" s="114">
        <v>0.20212765957446807</v>
      </c>
      <c r="L139" s="29">
        <v>7</v>
      </c>
      <c r="M139" s="114">
        <v>7.4468085106382975E-2</v>
      </c>
      <c r="N139" s="114">
        <v>0.92553191489361697</v>
      </c>
      <c r="O139" s="114">
        <v>0.72340425531914898</v>
      </c>
      <c r="P139" s="123">
        <v>3.978723404255319</v>
      </c>
      <c r="Q139" s="115">
        <f t="shared" si="57"/>
        <v>66.638297872340431</v>
      </c>
      <c r="R139" s="111"/>
    </row>
    <row r="140" spans="1:18" s="138" customFormat="1" x14ac:dyDescent="0.25">
      <c r="B140" s="171" t="s">
        <v>73</v>
      </c>
      <c r="C140" s="172">
        <f>SUM(C131:C139)</f>
        <v>2119</v>
      </c>
      <c r="D140" s="172">
        <f>SUM(D131:D139)</f>
        <v>1767</v>
      </c>
      <c r="E140" s="173">
        <f>D140/C140</f>
        <v>0.83388390750353936</v>
      </c>
      <c r="F140" s="174">
        <f>SUM(F131:F139)</f>
        <v>788</v>
      </c>
      <c r="G140" s="173">
        <f>F140/D140</f>
        <v>0.44595359366157328</v>
      </c>
      <c r="H140" s="174">
        <f>SUM(H131:H139)</f>
        <v>713</v>
      </c>
      <c r="I140" s="173">
        <f>H140/D140</f>
        <v>0.40350877192982454</v>
      </c>
      <c r="J140" s="174">
        <f>SUM(J131:J139)</f>
        <v>231</v>
      </c>
      <c r="K140" s="173">
        <f>J140/D140</f>
        <v>0.13073005093378609</v>
      </c>
      <c r="L140" s="174">
        <f>SUM(L131:L139)</f>
        <v>35</v>
      </c>
      <c r="M140" s="173">
        <f>L140/D140</f>
        <v>1.9807583474816072E-2</v>
      </c>
      <c r="N140" s="173">
        <f>(J140+H140+F140)/D140</f>
        <v>0.98019241652518396</v>
      </c>
      <c r="O140" s="173">
        <f>(H140+F140)/D140</f>
        <v>0.84946236559139787</v>
      </c>
      <c r="P140" s="175">
        <f>(F140*5+H140*4+J140*3+L140*2)/D140</f>
        <v>4.2756083757781553</v>
      </c>
      <c r="Q140" s="176">
        <f t="shared" si="57"/>
        <v>75.443123938879452</v>
      </c>
      <c r="R140" s="137"/>
    </row>
    <row r="141" spans="1:18" s="88" customFormat="1" x14ac:dyDescent="0.25">
      <c r="C141" s="83"/>
      <c r="D141" s="83"/>
      <c r="E141" s="73"/>
      <c r="F141" s="29"/>
      <c r="G141" s="73"/>
      <c r="H141" s="29"/>
      <c r="I141" s="73"/>
      <c r="J141" s="29"/>
      <c r="K141" s="73"/>
      <c r="L141" s="29"/>
      <c r="M141" s="73"/>
      <c r="N141" s="114"/>
      <c r="O141" s="73"/>
      <c r="P141" s="73"/>
      <c r="Q141" s="115"/>
      <c r="R141" s="111"/>
    </row>
    <row r="142" spans="1:18" s="88" customFormat="1" x14ac:dyDescent="0.25">
      <c r="C142" s="83"/>
      <c r="D142" s="83"/>
      <c r="F142" s="29"/>
      <c r="H142" s="29"/>
      <c r="J142" s="29"/>
      <c r="L142" s="29"/>
      <c r="R142" s="111"/>
    </row>
    <row r="143" spans="1:18" s="88" customFormat="1" ht="15.75" customHeight="1" x14ac:dyDescent="0.25">
      <c r="B143" s="199" t="s">
        <v>123</v>
      </c>
      <c r="C143" s="202" t="s">
        <v>0</v>
      </c>
      <c r="D143" s="205" t="s">
        <v>1</v>
      </c>
      <c r="E143" s="206"/>
      <c r="F143" s="211" t="s">
        <v>2</v>
      </c>
      <c r="G143" s="212"/>
      <c r="H143" s="212"/>
      <c r="I143" s="212"/>
      <c r="J143" s="212"/>
      <c r="K143" s="212"/>
      <c r="L143" s="212"/>
      <c r="M143" s="213"/>
      <c r="N143" s="193" t="s">
        <v>3</v>
      </c>
      <c r="O143" s="193" t="s">
        <v>4</v>
      </c>
      <c r="P143" s="196" t="s">
        <v>5</v>
      </c>
      <c r="Q143" s="196" t="s">
        <v>6</v>
      </c>
      <c r="R143" s="111"/>
    </row>
    <row r="144" spans="1:18" s="88" customFormat="1" x14ac:dyDescent="0.25">
      <c r="A144" s="116"/>
      <c r="B144" s="200"/>
      <c r="C144" s="203"/>
      <c r="D144" s="207"/>
      <c r="E144" s="208"/>
      <c r="F144" s="214"/>
      <c r="G144" s="215"/>
      <c r="H144" s="215"/>
      <c r="I144" s="215"/>
      <c r="J144" s="215"/>
      <c r="K144" s="215"/>
      <c r="L144" s="215"/>
      <c r="M144" s="216"/>
      <c r="N144" s="194"/>
      <c r="O144" s="194"/>
      <c r="P144" s="197"/>
      <c r="Q144" s="197"/>
    </row>
    <row r="145" spans="2:22" s="88" customFormat="1" x14ac:dyDescent="0.25">
      <c r="B145" s="200"/>
      <c r="C145" s="203"/>
      <c r="D145" s="209"/>
      <c r="E145" s="210"/>
      <c r="F145" s="29">
        <v>5</v>
      </c>
      <c r="H145" s="29">
        <v>4</v>
      </c>
      <c r="J145" s="29">
        <v>3</v>
      </c>
      <c r="L145" s="29">
        <v>2</v>
      </c>
      <c r="N145" s="194"/>
      <c r="O145" s="194"/>
      <c r="P145" s="197"/>
      <c r="Q145" s="197"/>
    </row>
    <row r="146" spans="2:22" s="88" customFormat="1" x14ac:dyDescent="0.25">
      <c r="B146" s="201"/>
      <c r="C146" s="204"/>
      <c r="D146" s="83" t="s">
        <v>7</v>
      </c>
      <c r="E146" s="88" t="s">
        <v>8</v>
      </c>
      <c r="F146" s="29" t="s">
        <v>7</v>
      </c>
      <c r="G146" s="88" t="s">
        <v>8</v>
      </c>
      <c r="H146" s="29" t="s">
        <v>7</v>
      </c>
      <c r="I146" s="88" t="s">
        <v>8</v>
      </c>
      <c r="J146" s="29" t="s">
        <v>7</v>
      </c>
      <c r="K146" s="88" t="s">
        <v>8</v>
      </c>
      <c r="L146" s="29" t="s">
        <v>7</v>
      </c>
      <c r="M146" s="88" t="s">
        <v>8</v>
      </c>
      <c r="N146" s="195"/>
      <c r="O146" s="195"/>
      <c r="P146" s="198"/>
      <c r="Q146" s="198"/>
    </row>
    <row r="147" spans="2:22" s="88" customFormat="1" x14ac:dyDescent="0.25">
      <c r="B147" s="88" t="s">
        <v>96</v>
      </c>
      <c r="C147" s="29">
        <v>84</v>
      </c>
      <c r="D147" s="29">
        <v>81</v>
      </c>
      <c r="E147" s="117">
        <v>0.9642857142857143</v>
      </c>
      <c r="F147" s="29">
        <v>37</v>
      </c>
      <c r="G147" s="117">
        <v>0.4567901234567901</v>
      </c>
      <c r="H147" s="29">
        <v>35</v>
      </c>
      <c r="I147" s="117">
        <v>0.43209876543209874</v>
      </c>
      <c r="J147" s="29">
        <v>8</v>
      </c>
      <c r="K147" s="117">
        <v>9.8765432098765427E-2</v>
      </c>
      <c r="L147" s="29">
        <v>1</v>
      </c>
      <c r="M147" s="117">
        <v>1.2345679012345678E-2</v>
      </c>
      <c r="N147" s="117">
        <v>0.98765432098765427</v>
      </c>
      <c r="O147" s="117">
        <v>0.88888888888888884</v>
      </c>
      <c r="P147" s="89">
        <v>4.333333333333333</v>
      </c>
      <c r="Q147" s="129">
        <f t="shared" ref="Q147:Q152" si="58">(F147*100+H147*64+J147*36+L147*16)/D147</f>
        <v>77.086419753086417</v>
      </c>
    </row>
    <row r="148" spans="2:22" s="88" customFormat="1" x14ac:dyDescent="0.25">
      <c r="B148" s="88" t="s">
        <v>97</v>
      </c>
      <c r="C148" s="29">
        <v>111</v>
      </c>
      <c r="D148" s="29">
        <v>86</v>
      </c>
      <c r="E148" s="117">
        <v>0.77477477477477474</v>
      </c>
      <c r="F148" s="29">
        <v>40</v>
      </c>
      <c r="G148" s="117">
        <v>0.46511627906976744</v>
      </c>
      <c r="H148" s="29">
        <v>32</v>
      </c>
      <c r="I148" s="117">
        <v>0.37209302325581395</v>
      </c>
      <c r="J148" s="29">
        <v>12</v>
      </c>
      <c r="K148" s="117">
        <v>0.13953488372093023</v>
      </c>
      <c r="L148" s="29">
        <v>2</v>
      </c>
      <c r="M148" s="117">
        <v>2.3255813953488372E-2</v>
      </c>
      <c r="N148" s="117">
        <v>0.97674418604651159</v>
      </c>
      <c r="O148" s="117">
        <v>0.83720930232558144</v>
      </c>
      <c r="P148" s="89">
        <v>4.2790697674418601</v>
      </c>
      <c r="Q148" s="129">
        <f t="shared" si="58"/>
        <v>75.720930232558146</v>
      </c>
      <c r="T148" s="118"/>
      <c r="U148" s="118"/>
      <c r="V148" s="112"/>
    </row>
    <row r="149" spans="2:22" s="88" customFormat="1" x14ac:dyDescent="0.25">
      <c r="B149" s="88" t="s">
        <v>98</v>
      </c>
      <c r="C149" s="29">
        <v>7</v>
      </c>
      <c r="D149" s="29">
        <v>5</v>
      </c>
      <c r="E149" s="117">
        <v>0.7142857142857143</v>
      </c>
      <c r="F149" s="29">
        <v>1</v>
      </c>
      <c r="G149" s="117">
        <v>0.2</v>
      </c>
      <c r="H149" s="29">
        <v>2</v>
      </c>
      <c r="I149" s="117">
        <v>0.4</v>
      </c>
      <c r="J149" s="29">
        <v>2</v>
      </c>
      <c r="K149" s="117">
        <v>0.4</v>
      </c>
      <c r="L149" s="29">
        <v>0</v>
      </c>
      <c r="M149" s="117">
        <v>0</v>
      </c>
      <c r="N149" s="117">
        <v>1</v>
      </c>
      <c r="O149" s="117">
        <v>0.6</v>
      </c>
      <c r="P149" s="89">
        <v>3.8</v>
      </c>
      <c r="Q149" s="129">
        <f t="shared" si="58"/>
        <v>60</v>
      </c>
      <c r="T149" s="119"/>
      <c r="U149" s="120"/>
      <c r="V149" s="77"/>
    </row>
    <row r="150" spans="2:22" s="88" customFormat="1" x14ac:dyDescent="0.25">
      <c r="B150" s="88" t="s">
        <v>99</v>
      </c>
      <c r="C150" s="29">
        <v>39</v>
      </c>
      <c r="D150" s="29">
        <v>34</v>
      </c>
      <c r="E150" s="117">
        <v>0.87179487179487181</v>
      </c>
      <c r="F150" s="29">
        <v>11</v>
      </c>
      <c r="G150" s="117">
        <v>0.3235294117647059</v>
      </c>
      <c r="H150" s="29">
        <v>13</v>
      </c>
      <c r="I150" s="117">
        <v>0.38235294117647056</v>
      </c>
      <c r="J150" s="29">
        <v>8</v>
      </c>
      <c r="K150" s="117">
        <v>0.23529411764705882</v>
      </c>
      <c r="L150" s="29">
        <v>2</v>
      </c>
      <c r="M150" s="117">
        <v>5.8823529411764705E-2</v>
      </c>
      <c r="N150" s="117">
        <v>0.94117647058823528</v>
      </c>
      <c r="O150" s="117">
        <v>0.70588235294117652</v>
      </c>
      <c r="P150" s="89">
        <v>3.9705882352941178</v>
      </c>
      <c r="Q150" s="129">
        <f t="shared" si="58"/>
        <v>66.235294117647058</v>
      </c>
      <c r="T150" s="119"/>
      <c r="U150" s="120"/>
      <c r="V150" s="77"/>
    </row>
    <row r="151" spans="2:22" s="88" customFormat="1" x14ac:dyDescent="0.25">
      <c r="B151" s="88" t="s">
        <v>103</v>
      </c>
      <c r="C151" s="29">
        <v>9</v>
      </c>
      <c r="D151" s="29">
        <v>8</v>
      </c>
      <c r="E151" s="117">
        <v>0.88888888888888884</v>
      </c>
      <c r="F151" s="29">
        <v>0</v>
      </c>
      <c r="G151" s="117">
        <v>0</v>
      </c>
      <c r="H151" s="29">
        <v>4</v>
      </c>
      <c r="I151" s="117">
        <v>0.5</v>
      </c>
      <c r="J151" s="29">
        <v>3</v>
      </c>
      <c r="K151" s="117">
        <v>0.375</v>
      </c>
      <c r="L151" s="29">
        <v>1</v>
      </c>
      <c r="M151" s="117">
        <v>0.125</v>
      </c>
      <c r="N151" s="117">
        <v>0.875</v>
      </c>
      <c r="O151" s="117">
        <v>0.5</v>
      </c>
      <c r="P151" s="89">
        <v>3.375</v>
      </c>
      <c r="Q151" s="129">
        <f t="shared" si="58"/>
        <v>47.5</v>
      </c>
    </row>
    <row r="152" spans="2:22" s="138" customFormat="1" x14ac:dyDescent="0.25">
      <c r="B152" s="177" t="s">
        <v>73</v>
      </c>
      <c r="C152" s="172">
        <f>SUM(C147:C151)</f>
        <v>250</v>
      </c>
      <c r="D152" s="172">
        <f>F152+H152+J152+L152</f>
        <v>214</v>
      </c>
      <c r="E152" s="178">
        <f>D152/C152</f>
        <v>0.85599999999999998</v>
      </c>
      <c r="F152" s="174">
        <f>SUM(F147:F151)</f>
        <v>89</v>
      </c>
      <c r="G152" s="178">
        <f>F152/D152</f>
        <v>0.41588785046728971</v>
      </c>
      <c r="H152" s="174">
        <f>SUM(H147:H151)</f>
        <v>86</v>
      </c>
      <c r="I152" s="178">
        <f>H152/D152</f>
        <v>0.40186915887850466</v>
      </c>
      <c r="J152" s="174">
        <f>SUM(J147:J151)</f>
        <v>33</v>
      </c>
      <c r="K152" s="178">
        <f>J152/D152</f>
        <v>0.1542056074766355</v>
      </c>
      <c r="L152" s="174">
        <f>SUM(L147:L151)</f>
        <v>6</v>
      </c>
      <c r="M152" s="178">
        <f>L152/D152</f>
        <v>2.8037383177570093E-2</v>
      </c>
      <c r="N152" s="178">
        <f>(L152+J152+H152+F152)/D152</f>
        <v>1</v>
      </c>
      <c r="O152" s="178">
        <f>(H152+F152)/D152</f>
        <v>0.81775700934579443</v>
      </c>
      <c r="P152" s="179">
        <f>(F152*5+H152*4+J152*3+L152*2)/D152</f>
        <v>4.2056074766355138</v>
      </c>
      <c r="Q152" s="180">
        <f t="shared" si="58"/>
        <v>73.308411214953267</v>
      </c>
    </row>
    <row r="153" spans="2:22" s="88" customFormat="1" x14ac:dyDescent="0.25">
      <c r="C153" s="83"/>
      <c r="D153" s="83"/>
      <c r="F153" s="29"/>
      <c r="H153" s="29"/>
      <c r="J153" s="29"/>
      <c r="L153" s="29"/>
    </row>
    <row r="154" spans="2:22" s="88" customFormat="1" ht="15.75" customHeight="1" x14ac:dyDescent="0.25">
      <c r="B154" s="199" t="s">
        <v>125</v>
      </c>
      <c r="C154" s="217" t="s">
        <v>0</v>
      </c>
      <c r="D154" s="220" t="s">
        <v>1</v>
      </c>
      <c r="E154" s="221"/>
      <c r="F154" s="226" t="s">
        <v>2</v>
      </c>
      <c r="G154" s="227"/>
      <c r="H154" s="227"/>
      <c r="I154" s="227"/>
      <c r="J154" s="227"/>
      <c r="K154" s="227"/>
      <c r="L154" s="227"/>
      <c r="M154" s="228"/>
      <c r="N154" s="199" t="s">
        <v>3</v>
      </c>
      <c r="O154" s="199" t="s">
        <v>4</v>
      </c>
      <c r="P154" s="199" t="s">
        <v>5</v>
      </c>
      <c r="Q154" s="199" t="s">
        <v>6</v>
      </c>
    </row>
    <row r="155" spans="2:22" s="88" customFormat="1" x14ac:dyDescent="0.25">
      <c r="B155" s="200"/>
      <c r="C155" s="218"/>
      <c r="D155" s="222"/>
      <c r="E155" s="223"/>
      <c r="F155" s="229"/>
      <c r="G155" s="230"/>
      <c r="H155" s="230"/>
      <c r="I155" s="230"/>
      <c r="J155" s="230"/>
      <c r="K155" s="230"/>
      <c r="L155" s="230"/>
      <c r="M155" s="231"/>
      <c r="N155" s="200"/>
      <c r="O155" s="200"/>
      <c r="P155" s="200"/>
      <c r="Q155" s="200"/>
    </row>
    <row r="156" spans="2:22" s="88" customFormat="1" x14ac:dyDescent="0.25">
      <c r="B156" s="200"/>
      <c r="C156" s="218"/>
      <c r="D156" s="224"/>
      <c r="E156" s="225"/>
      <c r="F156" s="29">
        <v>5</v>
      </c>
      <c r="H156" s="29">
        <v>4</v>
      </c>
      <c r="J156" s="29">
        <v>3</v>
      </c>
      <c r="L156" s="29">
        <v>2</v>
      </c>
      <c r="N156" s="200"/>
      <c r="O156" s="200"/>
      <c r="P156" s="200"/>
      <c r="Q156" s="200"/>
    </row>
    <row r="157" spans="2:22" s="88" customFormat="1" x14ac:dyDescent="0.25">
      <c r="B157" s="201"/>
      <c r="C157" s="219"/>
      <c r="D157" s="83" t="s">
        <v>7</v>
      </c>
      <c r="E157" s="88" t="s">
        <v>8</v>
      </c>
      <c r="F157" s="29" t="s">
        <v>7</v>
      </c>
      <c r="G157" s="88" t="s">
        <v>8</v>
      </c>
      <c r="H157" s="29" t="s">
        <v>7</v>
      </c>
      <c r="I157" s="88" t="s">
        <v>8</v>
      </c>
      <c r="J157" s="29" t="s">
        <v>7</v>
      </c>
      <c r="K157" s="88" t="s">
        <v>8</v>
      </c>
      <c r="L157" s="29" t="s">
        <v>7</v>
      </c>
      <c r="M157" s="88" t="s">
        <v>8</v>
      </c>
      <c r="N157" s="201"/>
      <c r="O157" s="201"/>
      <c r="P157" s="201"/>
      <c r="Q157" s="201"/>
    </row>
    <row r="158" spans="2:22" s="88" customFormat="1" x14ac:dyDescent="0.25">
      <c r="B158" s="88" t="s">
        <v>96</v>
      </c>
      <c r="C158" s="29">
        <v>228</v>
      </c>
      <c r="D158" s="83">
        <v>215</v>
      </c>
      <c r="E158" s="117">
        <v>0.94298245614035092</v>
      </c>
      <c r="F158" s="29">
        <v>91</v>
      </c>
      <c r="G158" s="117">
        <v>0.42325581395348838</v>
      </c>
      <c r="H158" s="29">
        <v>106</v>
      </c>
      <c r="I158" s="117">
        <v>0.49302325581395351</v>
      </c>
      <c r="J158" s="29">
        <v>18</v>
      </c>
      <c r="K158" s="117">
        <v>8.3720930232558138E-2</v>
      </c>
      <c r="L158" s="29">
        <v>0</v>
      </c>
      <c r="M158" s="117">
        <v>0</v>
      </c>
      <c r="N158" s="117">
        <v>1</v>
      </c>
      <c r="O158" s="117">
        <v>0.91627906976744189</v>
      </c>
      <c r="P158" s="89">
        <v>4.3395348837209307</v>
      </c>
      <c r="Q158" s="90">
        <f>(F158*100+H158*64+J158*36+L158*16)/D158</f>
        <v>76.893023255813958</v>
      </c>
    </row>
    <row r="159" spans="2:22" s="88" customFormat="1" x14ac:dyDescent="0.25">
      <c r="B159" s="88" t="s">
        <v>100</v>
      </c>
      <c r="C159" s="29">
        <v>77</v>
      </c>
      <c r="D159" s="83">
        <v>70</v>
      </c>
      <c r="E159" s="117">
        <v>0.90909090909090906</v>
      </c>
      <c r="F159" s="29">
        <v>25</v>
      </c>
      <c r="G159" s="117">
        <v>0.35714285714285715</v>
      </c>
      <c r="H159" s="29">
        <v>36</v>
      </c>
      <c r="I159" s="117">
        <v>0.51428571428571423</v>
      </c>
      <c r="J159" s="29">
        <v>9</v>
      </c>
      <c r="K159" s="117">
        <v>0.12857142857142856</v>
      </c>
      <c r="L159" s="29">
        <v>0</v>
      </c>
      <c r="M159" s="117">
        <v>0</v>
      </c>
      <c r="N159" s="117">
        <v>1</v>
      </c>
      <c r="O159" s="117">
        <v>0.87142857142857144</v>
      </c>
      <c r="P159" s="89">
        <v>4.2285714285714286</v>
      </c>
      <c r="Q159" s="90">
        <f t="shared" ref="Q159:Q167" si="59">(F159*100+H159*64+J159*36+L159*16)/D159</f>
        <v>73.257142857142853</v>
      </c>
    </row>
    <row r="160" spans="2:22" s="88" customFormat="1" x14ac:dyDescent="0.25">
      <c r="B160" s="88" t="s">
        <v>97</v>
      </c>
      <c r="C160" s="29">
        <v>609</v>
      </c>
      <c r="D160" s="83">
        <v>473</v>
      </c>
      <c r="E160" s="117">
        <v>0.77668308702791466</v>
      </c>
      <c r="F160" s="29">
        <v>263</v>
      </c>
      <c r="G160" s="117">
        <v>0.55602536997885832</v>
      </c>
      <c r="H160" s="29">
        <v>192</v>
      </c>
      <c r="I160" s="117">
        <v>0.40591966173361521</v>
      </c>
      <c r="J160" s="29">
        <v>12</v>
      </c>
      <c r="K160" s="117">
        <v>2.5369978858350951E-2</v>
      </c>
      <c r="L160" s="29">
        <v>6</v>
      </c>
      <c r="M160" s="117">
        <v>1.2684989429175475E-2</v>
      </c>
      <c r="N160" s="117">
        <v>0.98731501057082449</v>
      </c>
      <c r="O160" s="117">
        <v>0.96194503171247359</v>
      </c>
      <c r="P160" s="89">
        <v>4.5052854122621566</v>
      </c>
      <c r="Q160" s="90">
        <f t="shared" si="59"/>
        <v>82.697674418604649</v>
      </c>
    </row>
    <row r="161" spans="2:17" s="88" customFormat="1" x14ac:dyDescent="0.25">
      <c r="B161" s="88" t="s">
        <v>98</v>
      </c>
      <c r="C161" s="29">
        <v>374</v>
      </c>
      <c r="D161" s="83">
        <v>343</v>
      </c>
      <c r="E161" s="117">
        <v>0.91711229946524064</v>
      </c>
      <c r="F161" s="29">
        <v>184</v>
      </c>
      <c r="G161" s="117">
        <v>0.53644314868804666</v>
      </c>
      <c r="H161" s="29">
        <v>113</v>
      </c>
      <c r="I161" s="117">
        <v>0.32944606413994171</v>
      </c>
      <c r="J161" s="29">
        <v>40</v>
      </c>
      <c r="K161" s="117">
        <v>0.11661807580174927</v>
      </c>
      <c r="L161" s="29">
        <v>6</v>
      </c>
      <c r="M161" s="117">
        <v>1.7492711370262391E-2</v>
      </c>
      <c r="N161" s="117">
        <v>0.98250728862973757</v>
      </c>
      <c r="O161" s="117">
        <v>0.86588921282798836</v>
      </c>
      <c r="P161" s="89">
        <v>4.3848396501457723</v>
      </c>
      <c r="Q161" s="90">
        <f t="shared" si="59"/>
        <v>79.206997084548107</v>
      </c>
    </row>
    <row r="162" spans="2:17" s="88" customFormat="1" x14ac:dyDescent="0.25">
      <c r="B162" s="88" t="s">
        <v>101</v>
      </c>
      <c r="C162" s="29">
        <v>93</v>
      </c>
      <c r="D162" s="83">
        <v>90</v>
      </c>
      <c r="E162" s="117">
        <v>0.967741935483871</v>
      </c>
      <c r="F162" s="29">
        <v>33</v>
      </c>
      <c r="G162" s="117">
        <v>0.36666666666666664</v>
      </c>
      <c r="H162" s="29">
        <v>36</v>
      </c>
      <c r="I162" s="117">
        <v>0.4</v>
      </c>
      <c r="J162" s="29">
        <v>18</v>
      </c>
      <c r="K162" s="117">
        <v>0.2</v>
      </c>
      <c r="L162" s="29">
        <v>3</v>
      </c>
      <c r="M162" s="117">
        <v>3.3333333333333333E-2</v>
      </c>
      <c r="N162" s="117">
        <v>0.96666666666666667</v>
      </c>
      <c r="O162" s="117">
        <v>0.76666666666666672</v>
      </c>
      <c r="P162" s="89">
        <v>4.0999999999999996</v>
      </c>
      <c r="Q162" s="90">
        <f t="shared" si="59"/>
        <v>70</v>
      </c>
    </row>
    <row r="163" spans="2:17" s="88" customFormat="1" x14ac:dyDescent="0.25">
      <c r="B163" s="88" t="s">
        <v>99</v>
      </c>
      <c r="C163" s="29">
        <v>178</v>
      </c>
      <c r="D163" s="83">
        <v>156</v>
      </c>
      <c r="E163" s="117">
        <v>0.8764044943820225</v>
      </c>
      <c r="F163" s="29">
        <v>47</v>
      </c>
      <c r="G163" s="117">
        <v>0.30128205128205127</v>
      </c>
      <c r="H163" s="29">
        <v>59</v>
      </c>
      <c r="I163" s="117">
        <v>0.37820512820512819</v>
      </c>
      <c r="J163" s="29">
        <v>47</v>
      </c>
      <c r="K163" s="117">
        <v>0.30128205128205127</v>
      </c>
      <c r="L163" s="29">
        <v>3</v>
      </c>
      <c r="M163" s="117">
        <v>1.9230769230769232E-2</v>
      </c>
      <c r="N163" s="117">
        <v>0.98076923076923073</v>
      </c>
      <c r="O163" s="117">
        <v>0.67948717948717952</v>
      </c>
      <c r="P163" s="89">
        <v>3.9615384615384617</v>
      </c>
      <c r="Q163" s="90">
        <f t="shared" si="59"/>
        <v>65.487179487179489</v>
      </c>
    </row>
    <row r="164" spans="2:17" s="88" customFormat="1" x14ac:dyDescent="0.25">
      <c r="B164" s="88" t="s">
        <v>104</v>
      </c>
      <c r="C164" s="29">
        <v>156</v>
      </c>
      <c r="D164" s="83">
        <v>77</v>
      </c>
      <c r="E164" s="117">
        <v>0.49358974358974361</v>
      </c>
      <c r="F164" s="29">
        <v>16</v>
      </c>
      <c r="G164" s="117">
        <v>0.20779220779220781</v>
      </c>
      <c r="H164" s="29">
        <v>34</v>
      </c>
      <c r="I164" s="117">
        <v>0.44155844155844154</v>
      </c>
      <c r="J164" s="29">
        <v>23</v>
      </c>
      <c r="K164" s="117">
        <v>0.29870129870129869</v>
      </c>
      <c r="L164" s="29">
        <v>4</v>
      </c>
      <c r="M164" s="117">
        <v>5.1948051948051951E-2</v>
      </c>
      <c r="N164" s="117">
        <v>0.94805194805194803</v>
      </c>
      <c r="O164" s="117">
        <v>0.64935064935064934</v>
      </c>
      <c r="P164" s="89">
        <v>3.8051948051948052</v>
      </c>
      <c r="Q164" s="90">
        <f t="shared" si="59"/>
        <v>60.623376623376622</v>
      </c>
    </row>
    <row r="165" spans="2:17" s="88" customFormat="1" x14ac:dyDescent="0.25">
      <c r="B165" s="88" t="s">
        <v>103</v>
      </c>
      <c r="C165" s="29">
        <v>104</v>
      </c>
      <c r="D165" s="83">
        <v>86</v>
      </c>
      <c r="E165" s="117">
        <v>0.82692307692307687</v>
      </c>
      <c r="F165" s="29">
        <v>31</v>
      </c>
      <c r="G165" s="117">
        <v>0.36046511627906974</v>
      </c>
      <c r="H165" s="29">
        <v>33</v>
      </c>
      <c r="I165" s="117">
        <v>0.38372093023255816</v>
      </c>
      <c r="J165" s="29">
        <v>16</v>
      </c>
      <c r="K165" s="117">
        <v>0.18604651162790697</v>
      </c>
      <c r="L165" s="29">
        <v>6</v>
      </c>
      <c r="M165" s="117">
        <v>6.9767441860465115E-2</v>
      </c>
      <c r="N165" s="117">
        <v>0.93023255813953487</v>
      </c>
      <c r="O165" s="117">
        <v>0.7441860465116279</v>
      </c>
      <c r="P165" s="89">
        <v>4.0348837209302326</v>
      </c>
      <c r="Q165" s="90">
        <f t="shared" si="59"/>
        <v>68.418604651162795</v>
      </c>
    </row>
    <row r="166" spans="2:17" s="88" customFormat="1" x14ac:dyDescent="0.25">
      <c r="B166" s="88" t="s">
        <v>102</v>
      </c>
      <c r="C166" s="29">
        <v>50</v>
      </c>
      <c r="D166" s="83">
        <v>43</v>
      </c>
      <c r="E166" s="117">
        <v>0.86</v>
      </c>
      <c r="F166" s="29">
        <v>9</v>
      </c>
      <c r="G166" s="117">
        <v>0.20930232558139536</v>
      </c>
      <c r="H166" s="29">
        <v>18</v>
      </c>
      <c r="I166" s="117">
        <v>0.41860465116279072</v>
      </c>
      <c r="J166" s="29">
        <v>15</v>
      </c>
      <c r="K166" s="117">
        <v>0.34883720930232559</v>
      </c>
      <c r="L166" s="29">
        <v>1</v>
      </c>
      <c r="M166" s="117">
        <v>2.3255813953488372E-2</v>
      </c>
      <c r="N166" s="117">
        <v>0.97674418604651159</v>
      </c>
      <c r="O166" s="117">
        <v>0.62790697674418605</v>
      </c>
      <c r="P166" s="89">
        <v>3.8139534883720931</v>
      </c>
      <c r="Q166" s="90">
        <f t="shared" si="59"/>
        <v>60.651162790697676</v>
      </c>
    </row>
    <row r="167" spans="2:17" s="138" customFormat="1" x14ac:dyDescent="0.25">
      <c r="B167" s="177" t="s">
        <v>73</v>
      </c>
      <c r="C167" s="172">
        <f>SUM(C158:C166)</f>
        <v>1869</v>
      </c>
      <c r="D167" s="172">
        <f>SUM(D158:D166)</f>
        <v>1553</v>
      </c>
      <c r="E167" s="178">
        <f>D167/C167</f>
        <v>0.83092562867843767</v>
      </c>
      <c r="F167" s="174">
        <f>SUM(F158:F166)</f>
        <v>699</v>
      </c>
      <c r="G167" s="178">
        <f>F167/D167</f>
        <v>0.45009658725048296</v>
      </c>
      <c r="H167" s="174">
        <f>SUM(H158:H166)</f>
        <v>627</v>
      </c>
      <c r="I167" s="178">
        <f>H167/D167</f>
        <v>0.40373470701867353</v>
      </c>
      <c r="J167" s="174">
        <f>SUM(J158:J166)</f>
        <v>198</v>
      </c>
      <c r="K167" s="178">
        <f>J167/D167</f>
        <v>0.12749517063747584</v>
      </c>
      <c r="L167" s="174">
        <f>SUM(L158:L166)</f>
        <v>29</v>
      </c>
      <c r="M167" s="178">
        <f>L167/D167</f>
        <v>1.8673535093367676E-2</v>
      </c>
      <c r="N167" s="178">
        <f>(F167+H167+J167)/D167</f>
        <v>0.98132646490663233</v>
      </c>
      <c r="O167" s="178">
        <f>(F167+H167)/D167</f>
        <v>0.85383129426915649</v>
      </c>
      <c r="P167" s="179">
        <f>(F167*5+H167*4+J167*3+L167*2)/D167</f>
        <v>4.2852543464262718</v>
      </c>
      <c r="Q167" s="181">
        <f t="shared" si="59"/>
        <v>75.737282678686412</v>
      </c>
    </row>
  </sheetData>
  <mergeCells count="42">
    <mergeCell ref="O154:O157"/>
    <mergeCell ref="P154:P157"/>
    <mergeCell ref="Q154:Q157"/>
    <mergeCell ref="B154:B157"/>
    <mergeCell ref="C154:C157"/>
    <mergeCell ref="D154:E156"/>
    <mergeCell ref="F154:M155"/>
    <mergeCell ref="N154:N157"/>
    <mergeCell ref="O143:O146"/>
    <mergeCell ref="P143:P146"/>
    <mergeCell ref="Q143:Q146"/>
    <mergeCell ref="B143:B146"/>
    <mergeCell ref="C143:C146"/>
    <mergeCell ref="D143:E145"/>
    <mergeCell ref="F143:M144"/>
    <mergeCell ref="N143:N146"/>
    <mergeCell ref="B2:Q2"/>
    <mergeCell ref="A3:A6"/>
    <mergeCell ref="B3:B6"/>
    <mergeCell ref="C3:C6"/>
    <mergeCell ref="D3:E5"/>
    <mergeCell ref="F3:M4"/>
    <mergeCell ref="N3:N6"/>
    <mergeCell ref="O3:O6"/>
    <mergeCell ref="P3:P6"/>
    <mergeCell ref="Q3:Q6"/>
    <mergeCell ref="F5:G5"/>
    <mergeCell ref="H5:I5"/>
    <mergeCell ref="J5:K5"/>
    <mergeCell ref="L5:M5"/>
    <mergeCell ref="B127:B130"/>
    <mergeCell ref="C127:C130"/>
    <mergeCell ref="D127:E129"/>
    <mergeCell ref="F127:M128"/>
    <mergeCell ref="N127:N130"/>
    <mergeCell ref="O127:O130"/>
    <mergeCell ref="P127:P130"/>
    <mergeCell ref="Q127:Q130"/>
    <mergeCell ref="F129:G129"/>
    <mergeCell ref="H129:I129"/>
    <mergeCell ref="J129:K129"/>
    <mergeCell ref="L129:M1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cp:lastPrinted>2026-04-29T12:51:23Z</cp:lastPrinted>
  <dcterms:created xsi:type="dcterms:W3CDTF">2015-06-05T18:19:34Z</dcterms:created>
  <dcterms:modified xsi:type="dcterms:W3CDTF">2026-05-26T05:08:23Z</dcterms:modified>
</cp:coreProperties>
</file>