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е итог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8" i="1" l="1"/>
  <c r="P108" i="1"/>
  <c r="O108" i="1"/>
  <c r="N108" i="1"/>
  <c r="E108" i="1"/>
  <c r="Q116" i="1"/>
  <c r="P116" i="1"/>
  <c r="O116" i="1"/>
  <c r="N116" i="1"/>
  <c r="G116" i="1"/>
  <c r="E116" i="1"/>
  <c r="Q115" i="1"/>
  <c r="P115" i="1"/>
  <c r="O115" i="1"/>
  <c r="N115" i="1"/>
  <c r="G115" i="1"/>
  <c r="E115" i="1"/>
  <c r="Q114" i="1"/>
  <c r="P114" i="1"/>
  <c r="O114" i="1"/>
  <c r="N114" i="1"/>
  <c r="G114" i="1"/>
  <c r="E114" i="1"/>
  <c r="Q113" i="1"/>
  <c r="P113" i="1"/>
  <c r="O113" i="1"/>
  <c r="N113" i="1"/>
  <c r="G113" i="1"/>
  <c r="E113" i="1"/>
  <c r="Q112" i="1"/>
  <c r="P112" i="1"/>
  <c r="O112" i="1"/>
  <c r="N112" i="1"/>
  <c r="G112" i="1"/>
  <c r="E112" i="1"/>
  <c r="Q111" i="1"/>
  <c r="P111" i="1"/>
  <c r="O111" i="1"/>
  <c r="N111" i="1"/>
  <c r="G111" i="1"/>
  <c r="E111" i="1"/>
  <c r="Q109" i="1"/>
  <c r="P109" i="1"/>
  <c r="O109" i="1"/>
  <c r="N109" i="1"/>
  <c r="G109" i="1"/>
  <c r="E109" i="1"/>
  <c r="Q107" i="1"/>
  <c r="P107" i="1"/>
  <c r="O107" i="1"/>
  <c r="N107" i="1"/>
  <c r="G107" i="1"/>
  <c r="E107" i="1"/>
  <c r="Q106" i="1"/>
  <c r="P106" i="1"/>
  <c r="O106" i="1"/>
  <c r="N106" i="1"/>
  <c r="E106" i="1"/>
  <c r="Q105" i="1"/>
  <c r="P105" i="1"/>
  <c r="O105" i="1"/>
  <c r="N105" i="1"/>
  <c r="G105" i="1"/>
  <c r="E105" i="1"/>
  <c r="Q104" i="1"/>
  <c r="P104" i="1"/>
  <c r="O104" i="1"/>
  <c r="N104" i="1"/>
  <c r="G104" i="1"/>
  <c r="E104" i="1"/>
  <c r="Q103" i="1"/>
  <c r="P103" i="1"/>
  <c r="O103" i="1"/>
  <c r="N103" i="1"/>
  <c r="E103" i="1"/>
  <c r="Q102" i="1"/>
  <c r="P102" i="1"/>
  <c r="O102" i="1"/>
  <c r="N102" i="1"/>
  <c r="G102" i="1"/>
  <c r="E102" i="1"/>
  <c r="P101" i="1"/>
  <c r="Q100" i="1"/>
  <c r="P100" i="1"/>
  <c r="O100" i="1"/>
  <c r="N100" i="1"/>
  <c r="G100" i="1"/>
  <c r="E100" i="1"/>
  <c r="P99" i="1"/>
  <c r="Q97" i="1"/>
  <c r="P97" i="1"/>
  <c r="O97" i="1"/>
  <c r="N97" i="1"/>
  <c r="G97" i="1"/>
  <c r="E97" i="1"/>
  <c r="Q96" i="1"/>
  <c r="P96" i="1"/>
  <c r="O96" i="1"/>
  <c r="N96" i="1"/>
  <c r="G96" i="1"/>
  <c r="E96" i="1"/>
  <c r="Q95" i="1"/>
  <c r="P95" i="1"/>
  <c r="O95" i="1"/>
  <c r="N95" i="1"/>
  <c r="G95" i="1"/>
  <c r="E95" i="1"/>
  <c r="Q117" i="1" l="1"/>
  <c r="P117" i="1"/>
  <c r="L72" i="1" l="1"/>
  <c r="J72" i="1"/>
  <c r="H72" i="1"/>
  <c r="F72" i="1"/>
  <c r="D72" i="1"/>
  <c r="C72" i="1"/>
  <c r="D27" i="1" l="1"/>
  <c r="P27" i="1" s="1"/>
  <c r="Q26" i="1"/>
  <c r="P26" i="1"/>
  <c r="O26" i="1"/>
  <c r="N26" i="1"/>
  <c r="M26" i="1"/>
  <c r="K26" i="1"/>
  <c r="I26" i="1"/>
  <c r="G26" i="1"/>
  <c r="E26" i="1"/>
  <c r="I27" i="1" l="1"/>
  <c r="O27" i="1"/>
  <c r="E27" i="1"/>
  <c r="M27" i="1"/>
  <c r="Q27" i="1"/>
  <c r="G27" i="1"/>
  <c r="K27" i="1"/>
  <c r="N27" i="1"/>
  <c r="E16" i="1" l="1"/>
  <c r="P10" i="1" l="1"/>
  <c r="O10" i="1"/>
  <c r="N10" i="1"/>
  <c r="M10" i="1"/>
  <c r="K10" i="1"/>
  <c r="I10" i="1"/>
  <c r="G10" i="1"/>
  <c r="E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F2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Q10" i="1" l="1"/>
  <c r="P23" i="1" l="1"/>
  <c r="P11" i="1"/>
  <c r="P12" i="1"/>
  <c r="P13" i="1"/>
  <c r="P14" i="1"/>
  <c r="P15" i="1"/>
  <c r="P16" i="1"/>
  <c r="P17" i="1"/>
  <c r="P18" i="1"/>
  <c r="P19" i="1"/>
  <c r="P20" i="1"/>
  <c r="P21" i="1"/>
  <c r="P22" i="1"/>
  <c r="P9" i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9" i="1"/>
  <c r="J24" i="1"/>
  <c r="L24" i="1"/>
  <c r="H24" i="1"/>
  <c r="I9" i="1"/>
  <c r="K9" i="1"/>
  <c r="M9" i="1"/>
  <c r="D24" i="1"/>
  <c r="C24" i="1"/>
  <c r="G9" i="1"/>
  <c r="E11" i="1"/>
  <c r="Q11" i="1" s="1"/>
  <c r="E12" i="1"/>
  <c r="E13" i="1"/>
  <c r="E14" i="1"/>
  <c r="Q14" i="1" s="1"/>
  <c r="E15" i="1"/>
  <c r="E17" i="1"/>
  <c r="E18" i="1"/>
  <c r="Q18" i="1" s="1"/>
  <c r="E19" i="1"/>
  <c r="E20" i="1"/>
  <c r="E21" i="1"/>
  <c r="E22" i="1"/>
  <c r="Q22" i="1" s="1"/>
  <c r="E23" i="1"/>
  <c r="E9" i="1"/>
  <c r="Q9" i="1" l="1"/>
  <c r="M24" i="1"/>
  <c r="K24" i="1"/>
  <c r="I24" i="1"/>
  <c r="G24" i="1"/>
  <c r="O24" i="1"/>
  <c r="Q21" i="1"/>
  <c r="Q13" i="1"/>
  <c r="Q20" i="1"/>
  <c r="Q16" i="1"/>
  <c r="Q12" i="1"/>
  <c r="Q23" i="1"/>
  <c r="Q19" i="1"/>
  <c r="Q15" i="1"/>
  <c r="Q17" i="1"/>
  <c r="P24" i="1"/>
  <c r="N24" i="1"/>
  <c r="E24" i="1"/>
  <c r="Q24" i="1" l="1"/>
</calcChain>
</file>

<file path=xl/sharedStrings.xml><?xml version="1.0" encoding="utf-8"?>
<sst xmlns="http://schemas.openxmlformats.org/spreadsheetml/2006/main" count="151" uniqueCount="134">
  <si>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</si>
  <si>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</si>
  <si>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</si>
  <si>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</si>
  <si>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</si>
  <si>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</si>
  <si>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</si>
  <si>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</si>
  <si>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</si>
  <si>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</si>
  <si>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</si>
  <si>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</si>
  <si>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</si>
  <si>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</si>
  <si>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</si>
  <si>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</si>
  <si>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</si>
  <si>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</si>
  <si>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</si>
  <si>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</si>
  <si>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</si>
  <si>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</si>
  <si>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</si>
  <si>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</si>
  <si>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</si>
  <si>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</si>
  <si>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</si>
  <si>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</si>
  <si>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</si>
  <si>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</si>
  <si>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</si>
  <si>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</si>
  <si>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</si>
  <si>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</si>
  <si>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</si>
  <si>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</si>
  <si>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</si>
  <si>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</si>
  <si>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</si>
  <si>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</si>
  <si>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</si>
  <si>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</si>
  <si>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</si>
  <si>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</si>
  <si>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</si>
  <si>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</si>
  <si>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</si>
  <si>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</si>
  <si>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"ОРОШ с. Дойбаны 2"</t>
  </si>
  <si>
    <t>МОУ "Красно-Виноградорская ООРМШ</t>
  </si>
  <si>
    <t>МОУ "Ново-Комиссаровская  ООРМШ</t>
  </si>
  <si>
    <t>Дубоссарское УНО</t>
  </si>
  <si>
    <t>МОУ «Рыбницкая РООШ №5»</t>
  </si>
  <si>
    <t>МОУ «Рыбницкая средняя школа №8»</t>
  </si>
  <si>
    <t>МОУ «Рыбницкая РСОШ №10 с г/к»</t>
  </si>
  <si>
    <t>МОУ «Белочинская ООШ-дет. сад»</t>
  </si>
  <si>
    <t>МОУ «Больше-Молокишская СОШ-детский сад»</t>
  </si>
  <si>
    <t>МОУ «Вадатурковская СОШ-д.с»</t>
  </si>
  <si>
    <t>МОУ «Воронковская РСОШ»</t>
  </si>
  <si>
    <t>МОУ «Гидиримская РООШ»</t>
  </si>
  <si>
    <t>МОУ «Ержовская СОШ»</t>
  </si>
  <si>
    <t>МОУ «Журская МСОШ»</t>
  </si>
  <si>
    <t>МОУ «Колбаснянская РСОШ-д/с»</t>
  </si>
  <si>
    <t>МОУ «Михайловская МООШ-д/с им. Ю.Цуркана»</t>
  </si>
  <si>
    <t>МОУ «Мокрянская РСОШ-дет.сад»</t>
  </si>
  <si>
    <t>МОУ «Попенкская РСОШ»</t>
  </si>
  <si>
    <t>МОУ «Строенецкая СОШ-д/с»</t>
  </si>
  <si>
    <t>Рыбницкое УНО</t>
  </si>
  <si>
    <t>МОУ "Каменская ОСШ№3"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</si>
  <si>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</si>
  <si>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</si>
  <si>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</si>
  <si>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</si>
  <si>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</si>
  <si>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"Кузьминская ООШ-детский сад им. Иона Солтыса"</t>
  </si>
  <si>
    <t>Каменское УНО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</si>
  <si>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</si>
  <si>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</si>
  <si>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</si>
  <si>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</si>
  <si>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</si>
  <si>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</si>
  <si>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</si>
  <si>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</si>
  <si>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</si>
  <si>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</si>
  <si>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</si>
  <si>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</si>
  <si>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</si>
  <si>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</si>
  <si>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</si>
  <si>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</si>
  <si>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</si>
  <si>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</si>
  <si>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</si>
  <si>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</si>
  <si>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</si>
  <si>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</si>
  <si>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</si>
  <si>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</si>
  <si>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</si>
  <si>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</si>
  <si>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</si>
  <si>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</si>
  <si>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</si>
  <si>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</si>
  <si>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</si>
  <si>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</si>
  <si>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</si>
  <si>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</si>
  <si>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</si>
  <si>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</si>
  <si>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</si>
  <si>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</si>
  <si>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</si>
  <si>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</si>
  <si>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«Ташлыкская ОСШ Григориопольского района им.А.Антонова»</t>
  </si>
  <si>
    <t>МОУ «Малаештская ОСШ Григориопольского района»</t>
  </si>
  <si>
    <t>МОУ «Кармановская ОСШ Григориопольского района»</t>
  </si>
  <si>
    <t>МОУ «Глинянская ОСШ Григориопольского района»</t>
  </si>
  <si>
    <t>МОУ «Рыбницкий ТЛ-К»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</si>
  <si>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</si>
  <si>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</si>
  <si>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</si>
  <si>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</si>
  <si>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МОУ «Рыбницкая СОШ-И»</t>
  </si>
  <si>
    <t>ИТОГО по республике</t>
  </si>
  <si>
    <t>МОУ "Тираспольский обр.теорет.лицей"</t>
  </si>
  <si>
    <t>-</t>
  </si>
  <si>
    <t>МОУ «ОРОШ с. Дзержинское»</t>
  </si>
  <si>
    <t>МОУ «Гарабская РООШ-д\с»</t>
  </si>
  <si>
    <t xml:space="preserve">МОУ "Каменская ОСШГ№2"  </t>
  </si>
  <si>
    <t>С (К)ОШ-И I-II, V видов</t>
  </si>
  <si>
    <t>Анализ результатов ДПР по английскому языку в 9-х классах (базовый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</si>
</sst>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1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41" fontId="2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0" fontId="5" fillId="0" borderId="4" xfId="0" applyFont="1" applyBorder="1"/>
    <xf numFmtId="0" fontId="2" fillId="2" borderId="4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center" vertical="center" wrapText="1"/>
    </xf>
    <xf numFmtId="0" fontId="0" fillId="0" borderId="9" xfId="0" applyBorder="1"/>
    <xf numFmtId="0" fontId="1" fillId="0" borderId="0" xfId="0" applyFont="1"/>
    <xf numFmtId="0" fontId="8" fillId="0" borderId="5" xfId="0" applyFont="1" applyBorder="1"/>
    <xf numFmtId="0" fontId="2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2" fontId="6" fillId="0" borderId="5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right" vertical="center" wrapText="1"/>
    </xf>
    <xf numFmtId="41" fontId="2" fillId="2" borderId="7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0" fontId="2" fillId="2" borderId="7" xfId="0" applyNumberFormat="1" applyFont="1" applyFill="1" applyBorder="1" applyAlignment="1">
      <alignment horizontal="right" vertical="center" wrapText="1"/>
    </xf>
    <xf numFmtId="10" fontId="2" fillId="0" borderId="7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165" fontId="10" fillId="0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65" fontId="10" fillId="0" borderId="13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165" fontId="7" fillId="0" borderId="4" xfId="0" applyNumberFormat="1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5" fontId="7" fillId="0" borderId="20" xfId="0" applyNumberFormat="1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5" fontId="10" fillId="0" borderId="4" xfId="0" applyNumberFormat="1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165" fontId="10" fillId="0" borderId="2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0" fontId="3" fillId="2" borderId="5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/>
    <xf numFmtId="0" fontId="2" fillId="0" borderId="0" xfId="0" applyFont="1"/>
    <xf numFmtId="0" fontId="2" fillId="0" borderId="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2" fillId="0" borderId="5" xfId="0" applyFont="1" applyBorder="1"/>
    <xf numFmtId="164" fontId="1" fillId="0" borderId="26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15" xfId="0" applyFont="1" applyFill="1" applyBorder="1" applyAlignment="1">
      <alignment horizontal="center" vertical="top" wrapText="1"/>
    </xf>
    <xf numFmtId="41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0" fontId="2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2" fillId="0" borderId="6" xfId="0" applyFont="1" applyFill="1" applyBorder="1" applyAlignment="1">
      <alignment horizontal="center" vertical="center"/>
    </xf>
    <xf numFmtId="0" fontId="0" fillId="0" borderId="0" xfId="0" applyFill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8"/>
  <sheetViews>
    <sheetView tabSelected="1" topLeftCell="A64" zoomScaleNormal="100" workbookViewId="0">
      <selection activeCell="B2" sqref="B2:Q2"/>
    </sheetView>
  </sheetViews>
  <sheetFormatPr defaultRowHeight="15" x14ac:dyDescent="0.25"/>
  <cols>
    <col min="1" max="1" width="5.42578125" customWidth="1"/>
    <col min="2" max="2" width="37.28515625" customWidth="1"/>
    <col min="3" max="3" width="9" bestFit="1" customWidth="1"/>
    <col min="4" max="4" width="9.28515625" bestFit="1" customWidth="1"/>
    <col min="5" max="13" width="9" bestFit="1" customWidth="1"/>
    <col min="14" max="15" width="10" bestFit="1" customWidth="1"/>
    <col min="16" max="17" width="9" bestFit="1" customWidth="1"/>
  </cols>
  <sheetData>
    <row r="2" spans="1:17" ht="15.75" x14ac:dyDescent="0.25">
      <c r="B2" s="185" t="s">
        <v>133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15.75" x14ac:dyDescent="0.25">
      <c r="B3" s="186" t="s">
        <v>10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7"/>
      <c r="P3" s="7"/>
      <c r="Q3" s="8"/>
    </row>
    <row r="4" spans="1:17" x14ac:dyDescent="0.25">
      <c r="A4" s="187"/>
      <c r="B4" s="193" t="s">
        <v>13</v>
      </c>
      <c r="C4" s="190" t="s">
        <v>0</v>
      </c>
      <c r="D4" s="192" t="s">
        <v>1</v>
      </c>
      <c r="E4" s="192"/>
      <c r="F4" s="192" t="s">
        <v>2</v>
      </c>
      <c r="G4" s="192"/>
      <c r="H4" s="192"/>
      <c r="I4" s="192"/>
      <c r="J4" s="192"/>
      <c r="K4" s="192"/>
      <c r="L4" s="192"/>
      <c r="M4" s="192"/>
      <c r="N4" s="190" t="s">
        <v>3</v>
      </c>
      <c r="O4" s="190" t="s">
        <v>4</v>
      </c>
      <c r="P4" s="190" t="s">
        <v>5</v>
      </c>
      <c r="Q4" s="191" t="s">
        <v>6</v>
      </c>
    </row>
    <row r="5" spans="1:17" x14ac:dyDescent="0.25">
      <c r="A5" s="188"/>
      <c r="B5" s="193"/>
      <c r="C5" s="190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0"/>
      <c r="O5" s="190"/>
      <c r="P5" s="190"/>
      <c r="Q5" s="191"/>
    </row>
    <row r="6" spans="1:17" ht="15.75" x14ac:dyDescent="0.25">
      <c r="A6" s="188"/>
      <c r="B6" s="193"/>
      <c r="C6" s="190"/>
      <c r="D6" s="192"/>
      <c r="E6" s="192"/>
      <c r="F6" s="192">
        <v>5</v>
      </c>
      <c r="G6" s="192"/>
      <c r="H6" s="192">
        <v>4</v>
      </c>
      <c r="I6" s="192"/>
      <c r="J6" s="192">
        <v>3</v>
      </c>
      <c r="K6" s="192"/>
      <c r="L6" s="192">
        <v>2</v>
      </c>
      <c r="M6" s="192"/>
      <c r="N6" s="190"/>
      <c r="O6" s="190"/>
      <c r="P6" s="190"/>
      <c r="Q6" s="191"/>
    </row>
    <row r="7" spans="1:17" ht="15.75" x14ac:dyDescent="0.25">
      <c r="A7" s="189"/>
      <c r="B7" s="193"/>
      <c r="C7" s="190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190"/>
      <c r="O7" s="190"/>
      <c r="P7" s="190"/>
      <c r="Q7" s="191"/>
    </row>
    <row r="8" spans="1:17" ht="15.75" x14ac:dyDescent="0.25">
      <c r="A8" s="15"/>
      <c r="B8" s="6" t="s">
        <v>11</v>
      </c>
      <c r="C8" s="42"/>
      <c r="D8" s="1"/>
      <c r="E8" s="1"/>
      <c r="F8" s="1"/>
      <c r="G8" s="1"/>
      <c r="H8" s="1"/>
      <c r="I8" s="1"/>
      <c r="J8" s="1"/>
      <c r="K8" s="1"/>
      <c r="L8" s="1"/>
      <c r="M8" s="1"/>
      <c r="N8" s="42"/>
      <c r="O8" s="42"/>
      <c r="P8" s="42"/>
      <c r="Q8" s="43"/>
    </row>
    <row r="9" spans="1:17" ht="31.5" x14ac:dyDescent="0.25">
      <c r="A9" s="15">
        <v>1</v>
      </c>
      <c r="B9" s="37" t="s">
        <v>82</v>
      </c>
      <c r="C9" s="18">
        <v>116</v>
      </c>
      <c r="D9" s="19">
        <v>108</v>
      </c>
      <c r="E9" s="21">
        <f>D9/C9</f>
        <v>0.93103448275862066</v>
      </c>
      <c r="F9" s="18">
        <v>64</v>
      </c>
      <c r="G9" s="21">
        <f>F9/D9</f>
        <v>0.59259259259259256</v>
      </c>
      <c r="H9" s="18">
        <v>28</v>
      </c>
      <c r="I9" s="21">
        <f>H9/D9</f>
        <v>0.25925925925925924</v>
      </c>
      <c r="J9" s="18">
        <v>15</v>
      </c>
      <c r="K9" s="21">
        <f>J9/D9</f>
        <v>0.1388888888888889</v>
      </c>
      <c r="L9" s="18">
        <v>1</v>
      </c>
      <c r="M9" s="21">
        <f>L9/D9</f>
        <v>9.2592592592592587E-3</v>
      </c>
      <c r="N9" s="21">
        <f>(F9+H9+J9)/D9</f>
        <v>0.9907407407407407</v>
      </c>
      <c r="O9" s="3">
        <f>(F9+H9)/D9</f>
        <v>0.85185185185185186</v>
      </c>
      <c r="P9" s="4">
        <f>(5*F9+4*H9+3*J9+2*L9)/D9</f>
        <v>4.4351851851851851</v>
      </c>
      <c r="Q9" s="3">
        <f>(G9*1+I9*0.64+K9*0.36+M9*0.16)/E9</f>
        <v>0.87000000000000011</v>
      </c>
    </row>
    <row r="10" spans="1:17" ht="31.5" x14ac:dyDescent="0.25">
      <c r="A10" s="15">
        <v>2</v>
      </c>
      <c r="B10" s="37" t="s">
        <v>83</v>
      </c>
      <c r="C10" s="18">
        <v>43</v>
      </c>
      <c r="D10" s="19">
        <v>38</v>
      </c>
      <c r="E10" s="21">
        <f>D10/C10</f>
        <v>0.88372093023255816</v>
      </c>
      <c r="F10" s="18">
        <v>13</v>
      </c>
      <c r="G10" s="21">
        <f>F10/D10</f>
        <v>0.34210526315789475</v>
      </c>
      <c r="H10" s="18">
        <v>16</v>
      </c>
      <c r="I10" s="21">
        <f>H10/D10</f>
        <v>0.42105263157894735</v>
      </c>
      <c r="J10" s="18">
        <v>8</v>
      </c>
      <c r="K10" s="21">
        <f>J10/D10</f>
        <v>0.21052631578947367</v>
      </c>
      <c r="L10" s="18">
        <v>1</v>
      </c>
      <c r="M10" s="21">
        <f>L10/D10</f>
        <v>2.6315789473684209E-2</v>
      </c>
      <c r="N10" s="21">
        <f>(F10+H10+J10)/D10</f>
        <v>0.97368421052631582</v>
      </c>
      <c r="O10" s="3">
        <f>(F10+H10)/D10</f>
        <v>0.76315789473684215</v>
      </c>
      <c r="P10" s="4">
        <f>(5*F10+4*H10+3*J10+2*L10)/D10</f>
        <v>4.0789473684210522</v>
      </c>
      <c r="Q10" s="3">
        <f>(G10*1+I10*0.64+K10*0.36+M10*0.16)/E10</f>
        <v>0.78257617728531848</v>
      </c>
    </row>
    <row r="11" spans="1:17" ht="15.75" x14ac:dyDescent="0.25">
      <c r="A11" s="15">
        <v>3</v>
      </c>
      <c r="B11" s="37" t="s">
        <v>84</v>
      </c>
      <c r="C11" s="18">
        <v>109</v>
      </c>
      <c r="D11" s="19">
        <v>96</v>
      </c>
      <c r="E11" s="21">
        <f t="shared" ref="E11:E24" si="0">D11/C11</f>
        <v>0.88073394495412849</v>
      </c>
      <c r="F11" s="18">
        <v>14</v>
      </c>
      <c r="G11" s="21">
        <f t="shared" ref="G11:G24" si="1">F11/D11</f>
        <v>0.14583333333333334</v>
      </c>
      <c r="H11" s="18">
        <v>18</v>
      </c>
      <c r="I11" s="21">
        <f t="shared" ref="I11:I24" si="2">H11/D11</f>
        <v>0.1875</v>
      </c>
      <c r="J11" s="18">
        <v>59</v>
      </c>
      <c r="K11" s="21">
        <f t="shared" ref="K11:K24" si="3">J11/D11</f>
        <v>0.61458333333333337</v>
      </c>
      <c r="L11" s="18">
        <v>5</v>
      </c>
      <c r="M11" s="21">
        <f t="shared" ref="M11:M24" si="4">L11/D11</f>
        <v>5.2083333333333336E-2</v>
      </c>
      <c r="N11" s="21">
        <f t="shared" ref="N11:N24" si="5">(F11+H11+J11)/D11</f>
        <v>0.94791666666666663</v>
      </c>
      <c r="O11" s="3">
        <f t="shared" ref="O11:O24" si="6">(F11+H11)/D11</f>
        <v>0.33333333333333331</v>
      </c>
      <c r="P11" s="4">
        <f t="shared" ref="P11:P24" si="7">(5*F11+4*H11+3*J11+2*L11)/D11</f>
        <v>3.4270833333333335</v>
      </c>
      <c r="Q11" s="3">
        <f t="shared" ref="Q11:Q24" si="8">(G11*1+I11*0.64+K11*0.36+M11*0.16)/E11</f>
        <v>0.56250434027777785</v>
      </c>
    </row>
    <row r="12" spans="1:17" ht="15.75" x14ac:dyDescent="0.25">
      <c r="A12" s="15">
        <v>5</v>
      </c>
      <c r="B12" s="37" t="s">
        <v>85</v>
      </c>
      <c r="C12" s="18">
        <v>38</v>
      </c>
      <c r="D12" s="19">
        <v>31</v>
      </c>
      <c r="E12" s="21">
        <f t="shared" si="0"/>
        <v>0.81578947368421051</v>
      </c>
      <c r="F12" s="18">
        <v>0</v>
      </c>
      <c r="G12" s="21">
        <f t="shared" si="1"/>
        <v>0</v>
      </c>
      <c r="H12" s="18">
        <v>13</v>
      </c>
      <c r="I12" s="21">
        <f t="shared" si="2"/>
        <v>0.41935483870967744</v>
      </c>
      <c r="J12" s="18">
        <v>17</v>
      </c>
      <c r="K12" s="21">
        <f t="shared" si="3"/>
        <v>0.54838709677419351</v>
      </c>
      <c r="L12" s="18">
        <v>1</v>
      </c>
      <c r="M12" s="21">
        <f t="shared" si="4"/>
        <v>3.2258064516129031E-2</v>
      </c>
      <c r="N12" s="21">
        <f t="shared" si="5"/>
        <v>0.967741935483871</v>
      </c>
      <c r="O12" s="3">
        <f t="shared" si="6"/>
        <v>0.41935483870967744</v>
      </c>
      <c r="P12" s="4">
        <f t="shared" si="7"/>
        <v>3.3870967741935485</v>
      </c>
      <c r="Q12" s="3">
        <f t="shared" si="8"/>
        <v>0.57731529656607705</v>
      </c>
    </row>
    <row r="13" spans="1:17" ht="15.75" x14ac:dyDescent="0.25">
      <c r="A13" s="15">
        <v>6</v>
      </c>
      <c r="B13" s="37" t="s">
        <v>86</v>
      </c>
      <c r="C13" s="18">
        <v>32</v>
      </c>
      <c r="D13" s="19">
        <v>29</v>
      </c>
      <c r="E13" s="21">
        <f t="shared" si="0"/>
        <v>0.90625</v>
      </c>
      <c r="F13" s="18">
        <v>6</v>
      </c>
      <c r="G13" s="21">
        <f t="shared" si="1"/>
        <v>0.20689655172413793</v>
      </c>
      <c r="H13" s="18">
        <v>3</v>
      </c>
      <c r="I13" s="21">
        <f t="shared" si="2"/>
        <v>0.10344827586206896</v>
      </c>
      <c r="J13" s="18">
        <v>19</v>
      </c>
      <c r="K13" s="21">
        <f t="shared" si="3"/>
        <v>0.65517241379310343</v>
      </c>
      <c r="L13" s="18">
        <v>1</v>
      </c>
      <c r="M13" s="21">
        <f t="shared" si="4"/>
        <v>3.4482758620689655E-2</v>
      </c>
      <c r="N13" s="21">
        <f t="shared" si="5"/>
        <v>0.96551724137931039</v>
      </c>
      <c r="O13" s="3">
        <f t="shared" si="6"/>
        <v>0.31034482758620691</v>
      </c>
      <c r="P13" s="4">
        <f t="shared" si="7"/>
        <v>3.4827586206896552</v>
      </c>
      <c r="Q13" s="3">
        <f t="shared" si="8"/>
        <v>0.56770511296076098</v>
      </c>
    </row>
    <row r="14" spans="1:17" ht="15.75" x14ac:dyDescent="0.25">
      <c r="A14" s="15">
        <v>7</v>
      </c>
      <c r="B14" s="37" t="s">
        <v>87</v>
      </c>
      <c r="C14" s="18">
        <v>98</v>
      </c>
      <c r="D14" s="19">
        <v>87</v>
      </c>
      <c r="E14" s="21">
        <f t="shared" si="0"/>
        <v>0.88775510204081631</v>
      </c>
      <c r="F14" s="18">
        <v>31</v>
      </c>
      <c r="G14" s="21">
        <f t="shared" si="1"/>
        <v>0.35632183908045978</v>
      </c>
      <c r="H14" s="18">
        <v>30</v>
      </c>
      <c r="I14" s="21">
        <f t="shared" si="2"/>
        <v>0.34482758620689657</v>
      </c>
      <c r="J14" s="18">
        <v>24</v>
      </c>
      <c r="K14" s="21">
        <f t="shared" si="3"/>
        <v>0.27586206896551724</v>
      </c>
      <c r="L14" s="18">
        <v>2</v>
      </c>
      <c r="M14" s="21">
        <f t="shared" si="4"/>
        <v>2.2988505747126436E-2</v>
      </c>
      <c r="N14" s="21">
        <f t="shared" si="5"/>
        <v>0.97701149425287359</v>
      </c>
      <c r="O14" s="3">
        <f t="shared" si="6"/>
        <v>0.70114942528735635</v>
      </c>
      <c r="P14" s="4">
        <f t="shared" si="7"/>
        <v>4.0344827586206895</v>
      </c>
      <c r="Q14" s="3">
        <f t="shared" si="8"/>
        <v>0.76597701149425279</v>
      </c>
    </row>
    <row r="15" spans="1:17" ht="15.75" x14ac:dyDescent="0.25">
      <c r="A15" s="15">
        <v>8</v>
      </c>
      <c r="B15" s="37" t="s">
        <v>88</v>
      </c>
      <c r="C15" s="18">
        <v>44</v>
      </c>
      <c r="D15" s="19">
        <v>37</v>
      </c>
      <c r="E15" s="21">
        <f t="shared" si="0"/>
        <v>0.84090909090909094</v>
      </c>
      <c r="F15" s="18">
        <v>16</v>
      </c>
      <c r="G15" s="21">
        <f t="shared" si="1"/>
        <v>0.43243243243243246</v>
      </c>
      <c r="H15" s="18">
        <v>8</v>
      </c>
      <c r="I15" s="21">
        <f t="shared" si="2"/>
        <v>0.21621621621621623</v>
      </c>
      <c r="J15" s="18">
        <v>12</v>
      </c>
      <c r="K15" s="21">
        <f t="shared" si="3"/>
        <v>0.32432432432432434</v>
      </c>
      <c r="L15" s="18">
        <v>1</v>
      </c>
      <c r="M15" s="21">
        <f t="shared" si="4"/>
        <v>2.7027027027027029E-2</v>
      </c>
      <c r="N15" s="21">
        <f t="shared" si="5"/>
        <v>0.97297297297297303</v>
      </c>
      <c r="O15" s="3">
        <f t="shared" si="6"/>
        <v>0.64864864864864868</v>
      </c>
      <c r="P15" s="4">
        <f t="shared" si="7"/>
        <v>4.0540540540540544</v>
      </c>
      <c r="Q15" s="3">
        <f t="shared" si="8"/>
        <v>0.82279035792549304</v>
      </c>
    </row>
    <row r="16" spans="1:17" ht="15.75" x14ac:dyDescent="0.25">
      <c r="A16" s="15">
        <v>9</v>
      </c>
      <c r="B16" s="37" t="s">
        <v>89</v>
      </c>
      <c r="C16" s="18">
        <v>56</v>
      </c>
      <c r="D16" s="19">
        <v>53</v>
      </c>
      <c r="E16" s="21">
        <f t="shared" si="0"/>
        <v>0.9464285714285714</v>
      </c>
      <c r="F16" s="18">
        <v>9</v>
      </c>
      <c r="G16" s="21">
        <f t="shared" si="1"/>
        <v>0.16981132075471697</v>
      </c>
      <c r="H16" s="18">
        <v>30</v>
      </c>
      <c r="I16" s="21">
        <f t="shared" si="2"/>
        <v>0.56603773584905659</v>
      </c>
      <c r="J16" s="18">
        <v>10</v>
      </c>
      <c r="K16" s="21">
        <f t="shared" si="3"/>
        <v>0.18867924528301888</v>
      </c>
      <c r="L16" s="18">
        <v>4</v>
      </c>
      <c r="M16" s="21">
        <f t="shared" si="4"/>
        <v>7.5471698113207544E-2</v>
      </c>
      <c r="N16" s="21">
        <f t="shared" si="5"/>
        <v>0.92452830188679247</v>
      </c>
      <c r="O16" s="3">
        <f t="shared" si="6"/>
        <v>0.73584905660377353</v>
      </c>
      <c r="P16" s="4">
        <f t="shared" si="7"/>
        <v>3.8301886792452828</v>
      </c>
      <c r="Q16" s="3">
        <f t="shared" si="8"/>
        <v>0.64672125311498752</v>
      </c>
    </row>
    <row r="17" spans="1:17" ht="15.75" x14ac:dyDescent="0.25">
      <c r="A17" s="15">
        <v>10</v>
      </c>
      <c r="B17" s="37" t="s">
        <v>90</v>
      </c>
      <c r="C17" s="18">
        <v>103</v>
      </c>
      <c r="D17" s="19">
        <v>96</v>
      </c>
      <c r="E17" s="21">
        <f t="shared" si="0"/>
        <v>0.93203883495145634</v>
      </c>
      <c r="F17" s="18">
        <v>28</v>
      </c>
      <c r="G17" s="21">
        <f t="shared" si="1"/>
        <v>0.29166666666666669</v>
      </c>
      <c r="H17" s="18">
        <v>29</v>
      </c>
      <c r="I17" s="21">
        <f t="shared" si="2"/>
        <v>0.30208333333333331</v>
      </c>
      <c r="J17" s="18">
        <v>36</v>
      </c>
      <c r="K17" s="21">
        <f t="shared" si="3"/>
        <v>0.375</v>
      </c>
      <c r="L17" s="18">
        <v>3</v>
      </c>
      <c r="M17" s="21">
        <f t="shared" si="4"/>
        <v>3.125E-2</v>
      </c>
      <c r="N17" s="21">
        <f t="shared" si="5"/>
        <v>0.96875</v>
      </c>
      <c r="O17" s="3">
        <f t="shared" si="6"/>
        <v>0.59375</v>
      </c>
      <c r="P17" s="4">
        <f t="shared" si="7"/>
        <v>3.8541666666666665</v>
      </c>
      <c r="Q17" s="3">
        <f t="shared" si="8"/>
        <v>0.67057291666666663</v>
      </c>
    </row>
    <row r="18" spans="1:17" ht="15.75" x14ac:dyDescent="0.25">
      <c r="A18" s="15">
        <v>11</v>
      </c>
      <c r="B18" s="37" t="s">
        <v>91</v>
      </c>
      <c r="C18" s="18">
        <v>68</v>
      </c>
      <c r="D18" s="19">
        <v>59</v>
      </c>
      <c r="E18" s="21">
        <f t="shared" si="0"/>
        <v>0.86764705882352944</v>
      </c>
      <c r="F18" s="18">
        <v>18</v>
      </c>
      <c r="G18" s="21">
        <f t="shared" si="1"/>
        <v>0.30508474576271188</v>
      </c>
      <c r="H18" s="18">
        <v>21</v>
      </c>
      <c r="I18" s="21">
        <f t="shared" si="2"/>
        <v>0.3559322033898305</v>
      </c>
      <c r="J18" s="18">
        <v>16</v>
      </c>
      <c r="K18" s="21">
        <f t="shared" si="3"/>
        <v>0.2711864406779661</v>
      </c>
      <c r="L18" s="18">
        <v>4</v>
      </c>
      <c r="M18" s="21">
        <f t="shared" si="4"/>
        <v>6.7796610169491525E-2</v>
      </c>
      <c r="N18" s="21">
        <f t="shared" si="5"/>
        <v>0.93220338983050843</v>
      </c>
      <c r="O18" s="3">
        <f t="shared" si="6"/>
        <v>0.66101694915254239</v>
      </c>
      <c r="P18" s="4">
        <f t="shared" si="7"/>
        <v>3.8983050847457625</v>
      </c>
      <c r="Q18" s="3">
        <f t="shared" si="8"/>
        <v>0.73918988796322904</v>
      </c>
    </row>
    <row r="19" spans="1:17" ht="15.75" x14ac:dyDescent="0.25">
      <c r="A19" s="15">
        <v>12</v>
      </c>
      <c r="B19" s="37" t="s">
        <v>92</v>
      </c>
      <c r="C19" s="18">
        <v>49</v>
      </c>
      <c r="D19" s="19">
        <v>48</v>
      </c>
      <c r="E19" s="21">
        <f t="shared" si="0"/>
        <v>0.97959183673469385</v>
      </c>
      <c r="F19" s="18">
        <v>7</v>
      </c>
      <c r="G19" s="21">
        <f t="shared" si="1"/>
        <v>0.14583333333333334</v>
      </c>
      <c r="H19" s="18">
        <v>20</v>
      </c>
      <c r="I19" s="21">
        <f t="shared" si="2"/>
        <v>0.41666666666666669</v>
      </c>
      <c r="J19" s="18">
        <v>18</v>
      </c>
      <c r="K19" s="21">
        <f t="shared" si="3"/>
        <v>0.375</v>
      </c>
      <c r="L19" s="18">
        <v>3</v>
      </c>
      <c r="M19" s="21">
        <f t="shared" si="4"/>
        <v>6.25E-2</v>
      </c>
      <c r="N19" s="21">
        <f t="shared" si="5"/>
        <v>0.9375</v>
      </c>
      <c r="O19" s="3">
        <f t="shared" si="6"/>
        <v>0.5625</v>
      </c>
      <c r="P19" s="4">
        <f t="shared" si="7"/>
        <v>3.6458333333333335</v>
      </c>
      <c r="Q19" s="3">
        <f t="shared" si="8"/>
        <v>0.56911458333333331</v>
      </c>
    </row>
    <row r="20" spans="1:17" ht="15.75" x14ac:dyDescent="0.25">
      <c r="A20" s="15">
        <v>13</v>
      </c>
      <c r="B20" s="37" t="s">
        <v>93</v>
      </c>
      <c r="C20" s="18">
        <v>72</v>
      </c>
      <c r="D20" s="19">
        <v>63</v>
      </c>
      <c r="E20" s="21">
        <f t="shared" si="0"/>
        <v>0.875</v>
      </c>
      <c r="F20" s="18">
        <v>25</v>
      </c>
      <c r="G20" s="21">
        <f t="shared" si="1"/>
        <v>0.3968253968253968</v>
      </c>
      <c r="H20" s="18">
        <v>18</v>
      </c>
      <c r="I20" s="21">
        <f t="shared" si="2"/>
        <v>0.2857142857142857</v>
      </c>
      <c r="J20" s="18">
        <v>20</v>
      </c>
      <c r="K20" s="21">
        <f t="shared" si="3"/>
        <v>0.31746031746031744</v>
      </c>
      <c r="L20" s="18">
        <v>0</v>
      </c>
      <c r="M20" s="21">
        <f t="shared" si="4"/>
        <v>0</v>
      </c>
      <c r="N20" s="21">
        <f t="shared" si="5"/>
        <v>1</v>
      </c>
      <c r="O20" s="3">
        <f t="shared" si="6"/>
        <v>0.68253968253968256</v>
      </c>
      <c r="P20" s="4">
        <f t="shared" si="7"/>
        <v>4.0793650793650791</v>
      </c>
      <c r="Q20" s="3">
        <f t="shared" si="8"/>
        <v>0.7931065759637187</v>
      </c>
    </row>
    <row r="21" spans="1:17" ht="31.5" x14ac:dyDescent="0.25">
      <c r="A21" s="15">
        <v>14</v>
      </c>
      <c r="B21" s="37" t="s">
        <v>94</v>
      </c>
      <c r="C21" s="18">
        <v>79</v>
      </c>
      <c r="D21" s="19">
        <v>67</v>
      </c>
      <c r="E21" s="21">
        <f t="shared" si="0"/>
        <v>0.84810126582278478</v>
      </c>
      <c r="F21" s="18">
        <v>12</v>
      </c>
      <c r="G21" s="21">
        <f t="shared" si="1"/>
        <v>0.17910447761194029</v>
      </c>
      <c r="H21" s="18">
        <v>24</v>
      </c>
      <c r="I21" s="21">
        <f t="shared" si="2"/>
        <v>0.35820895522388058</v>
      </c>
      <c r="J21" s="18">
        <v>30</v>
      </c>
      <c r="K21" s="21">
        <f t="shared" si="3"/>
        <v>0.44776119402985076</v>
      </c>
      <c r="L21" s="18">
        <v>1</v>
      </c>
      <c r="M21" s="21">
        <f t="shared" si="4"/>
        <v>1.4925373134328358E-2</v>
      </c>
      <c r="N21" s="21">
        <f t="shared" si="5"/>
        <v>0.9850746268656716</v>
      </c>
      <c r="O21" s="3">
        <f t="shared" si="6"/>
        <v>0.53731343283582089</v>
      </c>
      <c r="P21" s="4">
        <f t="shared" si="7"/>
        <v>3.7014925373134329</v>
      </c>
      <c r="Q21" s="3">
        <f t="shared" si="8"/>
        <v>0.67437736689685912</v>
      </c>
    </row>
    <row r="22" spans="1:17" ht="15.75" x14ac:dyDescent="0.25">
      <c r="A22" s="15">
        <v>15</v>
      </c>
      <c r="B22" s="39" t="s">
        <v>95</v>
      </c>
      <c r="C22" s="18">
        <v>73</v>
      </c>
      <c r="D22" s="19">
        <v>65</v>
      </c>
      <c r="E22" s="21">
        <f t="shared" si="0"/>
        <v>0.8904109589041096</v>
      </c>
      <c r="F22" s="18">
        <v>10</v>
      </c>
      <c r="G22" s="21">
        <f t="shared" si="1"/>
        <v>0.15384615384615385</v>
      </c>
      <c r="H22" s="18">
        <v>30</v>
      </c>
      <c r="I22" s="21">
        <f t="shared" si="2"/>
        <v>0.46153846153846156</v>
      </c>
      <c r="J22" s="18">
        <v>21</v>
      </c>
      <c r="K22" s="21">
        <f t="shared" si="3"/>
        <v>0.32307692307692309</v>
      </c>
      <c r="L22" s="18">
        <v>4</v>
      </c>
      <c r="M22" s="21">
        <f t="shared" si="4"/>
        <v>6.1538461538461542E-2</v>
      </c>
      <c r="N22" s="21">
        <f t="shared" si="5"/>
        <v>0.93846153846153846</v>
      </c>
      <c r="O22" s="3">
        <f t="shared" si="6"/>
        <v>0.61538461538461542</v>
      </c>
      <c r="P22" s="4">
        <f t="shared" si="7"/>
        <v>3.7076923076923078</v>
      </c>
      <c r="Q22" s="3">
        <f t="shared" si="8"/>
        <v>0.64620118343195265</v>
      </c>
    </row>
    <row r="23" spans="1:17" ht="16.5" thickBot="1" x14ac:dyDescent="0.3">
      <c r="B23" s="62" t="s">
        <v>127</v>
      </c>
      <c r="C23" s="18">
        <v>133</v>
      </c>
      <c r="D23" s="19">
        <v>120</v>
      </c>
      <c r="E23" s="21">
        <f t="shared" si="0"/>
        <v>0.90225563909774431</v>
      </c>
      <c r="F23" s="18">
        <v>69</v>
      </c>
      <c r="G23" s="21">
        <f t="shared" si="1"/>
        <v>0.57499999999999996</v>
      </c>
      <c r="H23" s="18">
        <v>35</v>
      </c>
      <c r="I23" s="21">
        <f t="shared" si="2"/>
        <v>0.29166666666666669</v>
      </c>
      <c r="J23" s="18">
        <v>16</v>
      </c>
      <c r="K23" s="21">
        <f t="shared" si="3"/>
        <v>0.13333333333333333</v>
      </c>
      <c r="L23" s="18">
        <v>0</v>
      </c>
      <c r="M23" s="21">
        <f t="shared" si="4"/>
        <v>0</v>
      </c>
      <c r="N23" s="21">
        <f t="shared" si="5"/>
        <v>1</v>
      </c>
      <c r="O23" s="3">
        <f t="shared" si="6"/>
        <v>0.8666666666666667</v>
      </c>
      <c r="P23" s="4">
        <f>(5*F23+4*H23+3*J23+2*L23)/D23</f>
        <v>4.4416666666666664</v>
      </c>
      <c r="Q23" s="3">
        <f t="shared" si="8"/>
        <v>0.89738055555555563</v>
      </c>
    </row>
    <row r="24" spans="1:17" s="148" customFormat="1" ht="16.5" thickBot="1" x14ac:dyDescent="0.3">
      <c r="A24" s="147"/>
      <c r="B24" s="142" t="s">
        <v>9</v>
      </c>
      <c r="C24" s="143">
        <f>SUM(C9:C23)</f>
        <v>1113</v>
      </c>
      <c r="D24" s="143">
        <f>SUM(D9:D23)</f>
        <v>997</v>
      </c>
      <c r="E24" s="144">
        <f t="shared" si="0"/>
        <v>0.89577717879604668</v>
      </c>
      <c r="F24" s="143">
        <f>SUM(F9:F23)</f>
        <v>322</v>
      </c>
      <c r="G24" s="144">
        <f t="shared" si="1"/>
        <v>0.32296890672016049</v>
      </c>
      <c r="H24" s="143">
        <f>SUM(H9:H23)</f>
        <v>323</v>
      </c>
      <c r="I24" s="144">
        <f t="shared" si="2"/>
        <v>0.32397191574724171</v>
      </c>
      <c r="J24" s="143">
        <f>SUM(J9:J23)</f>
        <v>321</v>
      </c>
      <c r="K24" s="144">
        <f t="shared" si="3"/>
        <v>0.32196589769307926</v>
      </c>
      <c r="L24" s="143">
        <f>SUM(L9:L23)</f>
        <v>31</v>
      </c>
      <c r="M24" s="144">
        <f t="shared" si="4"/>
        <v>3.1093279839518557E-2</v>
      </c>
      <c r="N24" s="144">
        <f t="shared" si="5"/>
        <v>0.96890672016048141</v>
      </c>
      <c r="O24" s="145">
        <f t="shared" si="6"/>
        <v>0.64694082246740225</v>
      </c>
      <c r="P24" s="146">
        <f t="shared" si="7"/>
        <v>3.9388164493480442</v>
      </c>
      <c r="Q24" s="145">
        <f t="shared" si="8"/>
        <v>0.72695933336619689</v>
      </c>
    </row>
    <row r="25" spans="1:17" ht="15.75" x14ac:dyDescent="0.25">
      <c r="A25" s="15"/>
      <c r="B25" s="45" t="s">
        <v>14</v>
      </c>
      <c r="C25" s="46"/>
      <c r="D25" s="46"/>
      <c r="E25" s="47"/>
      <c r="F25" s="46"/>
      <c r="G25" s="48"/>
      <c r="H25" s="46"/>
      <c r="I25" s="48"/>
      <c r="J25" s="46"/>
      <c r="K25" s="48"/>
      <c r="L25" s="46"/>
      <c r="M25" s="48"/>
      <c r="N25" s="49"/>
      <c r="O25" s="50"/>
      <c r="P25" s="51"/>
      <c r="Q25" s="52"/>
    </row>
    <row r="26" spans="1:17" ht="31.5" x14ac:dyDescent="0.25">
      <c r="A26" s="15">
        <v>16</v>
      </c>
      <c r="B26" s="37" t="s">
        <v>96</v>
      </c>
      <c r="C26" s="63">
        <v>55</v>
      </c>
      <c r="D26" s="64">
        <v>50</v>
      </c>
      <c r="E26" s="65">
        <f>D26/C26</f>
        <v>0.90909090909090906</v>
      </c>
      <c r="F26" s="66">
        <v>10</v>
      </c>
      <c r="G26" s="65">
        <f>F26/D26</f>
        <v>0.2</v>
      </c>
      <c r="H26" s="66">
        <v>14</v>
      </c>
      <c r="I26" s="65">
        <f>H26/D26</f>
        <v>0.28000000000000003</v>
      </c>
      <c r="J26" s="66">
        <v>20</v>
      </c>
      <c r="K26" s="65">
        <f>J26/D26</f>
        <v>0.4</v>
      </c>
      <c r="L26" s="66">
        <v>6</v>
      </c>
      <c r="M26" s="65">
        <f>L26/D26</f>
        <v>0.12</v>
      </c>
      <c r="N26" s="67">
        <f>100/D26*(F26+H26+J26)</f>
        <v>88</v>
      </c>
      <c r="O26" s="67">
        <f>100/D26*(F26+H26)</f>
        <v>48</v>
      </c>
      <c r="P26" s="67">
        <f>100/D26*(5*F26+4*H26+3*J26+2*L26)/100</f>
        <v>3.56</v>
      </c>
      <c r="Q26" s="67">
        <f>100/D26*(1*F26+0.64*H26+0.36*J26+0.16*L26)</f>
        <v>54.24</v>
      </c>
    </row>
    <row r="27" spans="1:17" ht="16.5" thickBot="1" x14ac:dyDescent="0.3">
      <c r="A27" s="15">
        <v>17</v>
      </c>
      <c r="B27" s="39" t="s">
        <v>97</v>
      </c>
      <c r="C27" s="63">
        <v>55</v>
      </c>
      <c r="D27" s="64">
        <f>F27+H27+J27+L27</f>
        <v>44</v>
      </c>
      <c r="E27" s="65">
        <f>D27/C27</f>
        <v>0.8</v>
      </c>
      <c r="F27" s="66">
        <v>18</v>
      </c>
      <c r="G27" s="65">
        <f>F27/D27</f>
        <v>0.40909090909090912</v>
      </c>
      <c r="H27" s="66">
        <v>20</v>
      </c>
      <c r="I27" s="65">
        <f>H27/D27</f>
        <v>0.45454545454545453</v>
      </c>
      <c r="J27" s="66">
        <v>6</v>
      </c>
      <c r="K27" s="65">
        <f>J27/D27</f>
        <v>0.13636363636363635</v>
      </c>
      <c r="L27" s="66">
        <v>0</v>
      </c>
      <c r="M27" s="65">
        <f>L27/D27</f>
        <v>0</v>
      </c>
      <c r="N27" s="67">
        <f>100/D27*(F27+H27+J27)</f>
        <v>100.00000000000001</v>
      </c>
      <c r="O27" s="67">
        <f>100/D27*(F27+H27)</f>
        <v>86.363636363636374</v>
      </c>
      <c r="P27" s="67">
        <f>100/D27*(5*F27+4*H27+3*J27+2*L27)/100</f>
        <v>4.2727272727272734</v>
      </c>
      <c r="Q27" s="67">
        <f>100/D27*(1*F27+0.64*H27+0.36*J27+0.16*L27)</f>
        <v>74.909090909090921</v>
      </c>
    </row>
    <row r="28" spans="1:17" ht="16.5" thickBot="1" x14ac:dyDescent="0.3">
      <c r="A28" s="44"/>
      <c r="B28" s="27" t="s">
        <v>9</v>
      </c>
      <c r="C28" s="68">
        <v>110</v>
      </c>
      <c r="D28" s="69">
        <v>94</v>
      </c>
      <c r="E28" s="70">
        <v>0.84609999999999996</v>
      </c>
      <c r="F28" s="69">
        <v>28</v>
      </c>
      <c r="G28" s="70">
        <v>0.32919999999999999</v>
      </c>
      <c r="H28" s="69">
        <v>34</v>
      </c>
      <c r="I28" s="70">
        <v>0.38069999999999998</v>
      </c>
      <c r="J28" s="69">
        <v>26</v>
      </c>
      <c r="K28" s="70">
        <v>0.2407</v>
      </c>
      <c r="L28" s="69">
        <v>6</v>
      </c>
      <c r="M28" s="70">
        <v>4.1700000000000001E-2</v>
      </c>
      <c r="N28" s="71">
        <v>0.9506</v>
      </c>
      <c r="O28" s="72">
        <v>0.70989999999999998</v>
      </c>
      <c r="P28" s="73">
        <v>3.99</v>
      </c>
      <c r="Q28" s="74">
        <v>0.66739999999999999</v>
      </c>
    </row>
    <row r="29" spans="1:17" ht="16.5" thickBot="1" x14ac:dyDescent="0.3">
      <c r="A29" s="15"/>
      <c r="B29" s="53" t="s">
        <v>12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6"/>
      <c r="P29" s="16"/>
      <c r="Q29" s="16"/>
    </row>
    <row r="30" spans="1:17" ht="16.5" thickBot="1" x14ac:dyDescent="0.3">
      <c r="A30" s="15">
        <v>18</v>
      </c>
      <c r="B30" s="32" t="s">
        <v>98</v>
      </c>
      <c r="C30" s="75">
        <v>36</v>
      </c>
      <c r="D30" s="168">
        <v>35</v>
      </c>
      <c r="E30" s="171">
        <v>97.2</v>
      </c>
      <c r="F30" s="168">
        <v>24</v>
      </c>
      <c r="G30" s="172">
        <v>68.599999999999994</v>
      </c>
      <c r="H30" s="168">
        <v>9</v>
      </c>
      <c r="I30" s="168">
        <v>25.7</v>
      </c>
      <c r="J30" s="168">
        <v>2</v>
      </c>
      <c r="K30" s="168">
        <v>5.7</v>
      </c>
      <c r="L30" s="168">
        <v>0</v>
      </c>
      <c r="M30" s="168">
        <v>0</v>
      </c>
      <c r="N30" s="76">
        <v>100</v>
      </c>
      <c r="O30" s="76">
        <v>94.3</v>
      </c>
      <c r="P30" s="76">
        <v>4.5999999999999996</v>
      </c>
      <c r="Q30" s="76">
        <v>87</v>
      </c>
    </row>
    <row r="31" spans="1:17" ht="16.5" thickBot="1" x14ac:dyDescent="0.3">
      <c r="A31" s="15">
        <v>19</v>
      </c>
      <c r="B31" s="32" t="s">
        <v>99</v>
      </c>
      <c r="C31" s="77">
        <v>61</v>
      </c>
      <c r="D31" s="169">
        <v>54</v>
      </c>
      <c r="E31" s="169">
        <v>88.5</v>
      </c>
      <c r="F31" s="169">
        <v>17</v>
      </c>
      <c r="G31" s="169">
        <v>31.5</v>
      </c>
      <c r="H31" s="169">
        <v>27</v>
      </c>
      <c r="I31" s="169">
        <v>50</v>
      </c>
      <c r="J31" s="169">
        <v>10</v>
      </c>
      <c r="K31" s="169">
        <v>18.5</v>
      </c>
      <c r="L31" s="169">
        <v>0</v>
      </c>
      <c r="M31" s="169">
        <v>0</v>
      </c>
      <c r="N31" s="78">
        <v>100</v>
      </c>
      <c r="O31" s="78">
        <v>81.5</v>
      </c>
      <c r="P31" s="78">
        <v>4.0999999999999996</v>
      </c>
      <c r="Q31" s="78">
        <v>70.2</v>
      </c>
    </row>
    <row r="32" spans="1:17" ht="32.25" thickBot="1" x14ac:dyDescent="0.3">
      <c r="A32" s="15">
        <v>20</v>
      </c>
      <c r="B32" s="40" t="s">
        <v>100</v>
      </c>
      <c r="C32" s="77">
        <v>21</v>
      </c>
      <c r="D32" s="169">
        <v>16</v>
      </c>
      <c r="E32" s="169">
        <v>76.2</v>
      </c>
      <c r="F32" s="169">
        <v>7</v>
      </c>
      <c r="G32" s="169">
        <v>43.8</v>
      </c>
      <c r="H32" s="169">
        <v>6</v>
      </c>
      <c r="I32" s="169">
        <v>37.5</v>
      </c>
      <c r="J32" s="169">
        <v>3</v>
      </c>
      <c r="K32" s="169">
        <v>18.7</v>
      </c>
      <c r="L32" s="169">
        <v>0</v>
      </c>
      <c r="M32" s="169">
        <v>0</v>
      </c>
      <c r="N32" s="78">
        <v>100</v>
      </c>
      <c r="O32" s="78">
        <v>81.3</v>
      </c>
      <c r="P32" s="78">
        <v>4.25</v>
      </c>
      <c r="Q32" s="78">
        <v>74.5</v>
      </c>
    </row>
    <row r="33" spans="1:17" ht="16.5" thickBot="1" x14ac:dyDescent="0.3">
      <c r="A33" s="15">
        <v>21</v>
      </c>
      <c r="B33" s="32" t="s">
        <v>101</v>
      </c>
      <c r="C33" s="77">
        <v>94</v>
      </c>
      <c r="D33" s="169">
        <v>81</v>
      </c>
      <c r="E33" s="169">
        <v>86.2</v>
      </c>
      <c r="F33" s="169">
        <v>31</v>
      </c>
      <c r="G33" s="169">
        <v>38.299999999999997</v>
      </c>
      <c r="H33" s="169">
        <v>28</v>
      </c>
      <c r="I33" s="169">
        <v>34.6</v>
      </c>
      <c r="J33" s="169">
        <v>19</v>
      </c>
      <c r="K33" s="169">
        <v>23.5</v>
      </c>
      <c r="L33" s="169">
        <v>3</v>
      </c>
      <c r="M33" s="169">
        <v>3.7</v>
      </c>
      <c r="N33" s="78">
        <v>97</v>
      </c>
      <c r="O33" s="78">
        <v>72.8</v>
      </c>
      <c r="P33" s="78">
        <v>4.2</v>
      </c>
      <c r="Q33" s="78">
        <v>70</v>
      </c>
    </row>
    <row r="34" spans="1:17" ht="16.5" thickBot="1" x14ac:dyDescent="0.3">
      <c r="A34" s="15">
        <v>22</v>
      </c>
      <c r="B34" s="32" t="s">
        <v>103</v>
      </c>
      <c r="C34" s="77">
        <v>28</v>
      </c>
      <c r="D34" s="169">
        <v>22</v>
      </c>
      <c r="E34" s="169">
        <v>78.599999999999994</v>
      </c>
      <c r="F34" s="169">
        <v>2</v>
      </c>
      <c r="G34" s="169">
        <v>9.1</v>
      </c>
      <c r="H34" s="169">
        <v>7</v>
      </c>
      <c r="I34" s="169">
        <v>31.8</v>
      </c>
      <c r="J34" s="169">
        <v>13</v>
      </c>
      <c r="K34" s="169">
        <v>59.1</v>
      </c>
      <c r="L34" s="169">
        <v>0</v>
      </c>
      <c r="M34" s="169">
        <v>0</v>
      </c>
      <c r="N34" s="78">
        <v>100</v>
      </c>
      <c r="O34" s="78">
        <v>40.9</v>
      </c>
      <c r="P34" s="78">
        <v>3.5</v>
      </c>
      <c r="Q34" s="78">
        <v>50.7</v>
      </c>
    </row>
    <row r="35" spans="1:17" ht="16.5" thickBot="1" x14ac:dyDescent="0.3">
      <c r="A35" s="15">
        <v>23</v>
      </c>
      <c r="B35" s="32" t="s">
        <v>104</v>
      </c>
      <c r="C35" s="77">
        <v>32</v>
      </c>
      <c r="D35" s="169">
        <v>27</v>
      </c>
      <c r="E35" s="169">
        <v>84.4</v>
      </c>
      <c r="F35" s="169">
        <v>9</v>
      </c>
      <c r="G35" s="169">
        <v>33.299999999999997</v>
      </c>
      <c r="H35" s="169">
        <v>5</v>
      </c>
      <c r="I35" s="169">
        <v>18.5</v>
      </c>
      <c r="J35" s="169">
        <v>12</v>
      </c>
      <c r="K35" s="169">
        <v>44.4</v>
      </c>
      <c r="L35" s="169">
        <v>1</v>
      </c>
      <c r="M35" s="169">
        <v>3.7</v>
      </c>
      <c r="N35" s="78">
        <v>97</v>
      </c>
      <c r="O35" s="78">
        <v>51.9</v>
      </c>
      <c r="P35" s="78">
        <v>3.8</v>
      </c>
      <c r="Q35" s="78">
        <v>61.8</v>
      </c>
    </row>
    <row r="36" spans="1:17" ht="16.5" thickBot="1" x14ac:dyDescent="0.3">
      <c r="A36" s="15">
        <v>25</v>
      </c>
      <c r="B36" s="32" t="s">
        <v>102</v>
      </c>
      <c r="C36" s="77">
        <v>59</v>
      </c>
      <c r="D36" s="169">
        <v>48</v>
      </c>
      <c r="E36" s="169">
        <v>81.400000000000006</v>
      </c>
      <c r="F36" s="169">
        <v>15</v>
      </c>
      <c r="G36" s="169">
        <v>31.3</v>
      </c>
      <c r="H36" s="169">
        <v>9</v>
      </c>
      <c r="I36" s="169">
        <v>18.8</v>
      </c>
      <c r="J36" s="169">
        <v>24</v>
      </c>
      <c r="K36" s="169">
        <v>50</v>
      </c>
      <c r="L36" s="169">
        <v>0</v>
      </c>
      <c r="M36" s="169">
        <v>0</v>
      </c>
      <c r="N36" s="78">
        <v>100</v>
      </c>
      <c r="O36" s="78">
        <v>50</v>
      </c>
      <c r="P36" s="78">
        <v>3.9</v>
      </c>
      <c r="Q36" s="78">
        <v>65.7</v>
      </c>
    </row>
    <row r="37" spans="1:17" ht="16.5" thickBot="1" x14ac:dyDescent="0.3">
      <c r="A37" s="15">
        <v>26</v>
      </c>
      <c r="B37" s="32" t="s">
        <v>105</v>
      </c>
      <c r="C37" s="77">
        <v>67</v>
      </c>
      <c r="D37" s="169">
        <v>60</v>
      </c>
      <c r="E37" s="169">
        <v>90.9</v>
      </c>
      <c r="F37" s="169">
        <v>13</v>
      </c>
      <c r="G37" s="169">
        <v>21.7</v>
      </c>
      <c r="H37" s="169">
        <v>28</v>
      </c>
      <c r="I37" s="169">
        <v>46.7</v>
      </c>
      <c r="J37" s="169">
        <v>16</v>
      </c>
      <c r="K37" s="169">
        <v>26.7</v>
      </c>
      <c r="L37" s="169">
        <v>3</v>
      </c>
      <c r="M37" s="169">
        <v>5</v>
      </c>
      <c r="N37" s="78">
        <v>96</v>
      </c>
      <c r="O37" s="78">
        <v>68.3</v>
      </c>
      <c r="P37" s="78">
        <v>3.9</v>
      </c>
      <c r="Q37" s="78">
        <v>62</v>
      </c>
    </row>
    <row r="38" spans="1:17" ht="16.5" thickBot="1" x14ac:dyDescent="0.3">
      <c r="A38" s="15">
        <v>27</v>
      </c>
      <c r="B38" s="32" t="s">
        <v>106</v>
      </c>
      <c r="C38" s="77">
        <v>14</v>
      </c>
      <c r="D38" s="169">
        <v>11</v>
      </c>
      <c r="E38" s="169">
        <v>79</v>
      </c>
      <c r="F38" s="169">
        <v>5</v>
      </c>
      <c r="G38" s="169">
        <v>45.5</v>
      </c>
      <c r="H38" s="169">
        <v>3</v>
      </c>
      <c r="I38" s="169">
        <v>27.3</v>
      </c>
      <c r="J38" s="169">
        <v>3</v>
      </c>
      <c r="K38" s="169">
        <v>27.3</v>
      </c>
      <c r="L38" s="169">
        <v>0</v>
      </c>
      <c r="M38" s="169">
        <v>0</v>
      </c>
      <c r="N38" s="78">
        <v>100</v>
      </c>
      <c r="O38" s="78">
        <v>72.7</v>
      </c>
      <c r="P38" s="78">
        <v>4.2</v>
      </c>
      <c r="Q38" s="78">
        <v>73</v>
      </c>
    </row>
    <row r="39" spans="1:17" ht="16.5" thickBot="1" x14ac:dyDescent="0.3">
      <c r="A39" s="15">
        <v>28</v>
      </c>
      <c r="B39" s="32" t="s">
        <v>107</v>
      </c>
      <c r="C39" s="77">
        <v>62</v>
      </c>
      <c r="D39" s="169">
        <v>58</v>
      </c>
      <c r="E39" s="169">
        <v>93.5</v>
      </c>
      <c r="F39" s="169">
        <v>11</v>
      </c>
      <c r="G39" s="169">
        <v>19</v>
      </c>
      <c r="H39" s="169">
        <v>14</v>
      </c>
      <c r="I39" s="169">
        <v>24.1</v>
      </c>
      <c r="J39" s="169">
        <v>27</v>
      </c>
      <c r="K39" s="169">
        <v>46.6</v>
      </c>
      <c r="L39" s="169">
        <v>6</v>
      </c>
      <c r="M39" s="169">
        <v>10.3</v>
      </c>
      <c r="N39" s="78">
        <v>90</v>
      </c>
      <c r="O39" s="78">
        <v>43.1</v>
      </c>
      <c r="P39" s="78">
        <v>3.52</v>
      </c>
      <c r="Q39" s="78">
        <v>53</v>
      </c>
    </row>
    <row r="40" spans="1:17" ht="16.5" thickBot="1" x14ac:dyDescent="0.3">
      <c r="A40" s="15">
        <v>29</v>
      </c>
      <c r="B40" s="32" t="s">
        <v>108</v>
      </c>
      <c r="C40" s="77">
        <v>62</v>
      </c>
      <c r="D40" s="169">
        <v>56</v>
      </c>
      <c r="E40" s="169">
        <v>90.3</v>
      </c>
      <c r="F40" s="169">
        <v>23</v>
      </c>
      <c r="G40" s="169">
        <v>41.1</v>
      </c>
      <c r="H40" s="169">
        <v>14</v>
      </c>
      <c r="I40" s="169">
        <v>25</v>
      </c>
      <c r="J40" s="169">
        <v>18</v>
      </c>
      <c r="K40" s="169">
        <v>32.1</v>
      </c>
      <c r="L40" s="169">
        <v>1</v>
      </c>
      <c r="M40" s="169">
        <v>1.8</v>
      </c>
      <c r="N40" s="78">
        <v>98</v>
      </c>
      <c r="O40" s="78">
        <v>66.099999999999994</v>
      </c>
      <c r="P40" s="78">
        <v>4</v>
      </c>
      <c r="Q40" s="78">
        <v>68.900000000000006</v>
      </c>
    </row>
    <row r="41" spans="1:17" ht="16.5" thickBot="1" x14ac:dyDescent="0.3">
      <c r="A41" s="15">
        <v>30</v>
      </c>
      <c r="B41" s="32" t="s">
        <v>109</v>
      </c>
      <c r="C41" s="77">
        <v>16</v>
      </c>
      <c r="D41" s="169">
        <v>12</v>
      </c>
      <c r="E41" s="169">
        <v>75</v>
      </c>
      <c r="F41" s="169">
        <v>5</v>
      </c>
      <c r="G41" s="169">
        <v>41.7</v>
      </c>
      <c r="H41" s="169">
        <v>1</v>
      </c>
      <c r="I41" s="169">
        <v>8.3000000000000007</v>
      </c>
      <c r="J41" s="169">
        <v>5</v>
      </c>
      <c r="K41" s="169">
        <v>41.7</v>
      </c>
      <c r="L41" s="169">
        <v>1</v>
      </c>
      <c r="M41" s="169">
        <v>8.3000000000000007</v>
      </c>
      <c r="N41" s="78">
        <v>92</v>
      </c>
      <c r="O41" s="78">
        <v>50</v>
      </c>
      <c r="P41" s="78">
        <v>3.8</v>
      </c>
      <c r="Q41" s="78">
        <v>63</v>
      </c>
    </row>
    <row r="42" spans="1:17" ht="16.5" thickBot="1" x14ac:dyDescent="0.3">
      <c r="A42" s="15">
        <v>31</v>
      </c>
      <c r="B42" s="32" t="s">
        <v>110</v>
      </c>
      <c r="C42" s="77">
        <v>73</v>
      </c>
      <c r="D42" s="169">
        <v>68</v>
      </c>
      <c r="E42" s="169">
        <v>93</v>
      </c>
      <c r="F42" s="169">
        <v>19</v>
      </c>
      <c r="G42" s="169">
        <v>27.9</v>
      </c>
      <c r="H42" s="169">
        <v>11</v>
      </c>
      <c r="I42" s="169">
        <v>16.2</v>
      </c>
      <c r="J42" s="169">
        <v>31</v>
      </c>
      <c r="K42" s="169">
        <v>45.6</v>
      </c>
      <c r="L42" s="169">
        <v>7</v>
      </c>
      <c r="M42" s="169">
        <v>10.3</v>
      </c>
      <c r="N42" s="78">
        <v>90</v>
      </c>
      <c r="O42" s="78">
        <v>44.1</v>
      </c>
      <c r="P42" s="78">
        <v>3.6</v>
      </c>
      <c r="Q42" s="78">
        <v>56</v>
      </c>
    </row>
    <row r="43" spans="1:17" ht="16.5" thickBot="1" x14ac:dyDescent="0.3">
      <c r="A43" s="15">
        <v>32</v>
      </c>
      <c r="B43" s="32" t="s">
        <v>111</v>
      </c>
      <c r="C43" s="77">
        <v>20</v>
      </c>
      <c r="D43" s="169">
        <v>17</v>
      </c>
      <c r="E43" s="169">
        <v>85</v>
      </c>
      <c r="F43" s="169">
        <v>3</v>
      </c>
      <c r="G43" s="169">
        <v>17.600000000000001</v>
      </c>
      <c r="H43" s="169">
        <v>4</v>
      </c>
      <c r="I43" s="169">
        <v>23.5</v>
      </c>
      <c r="J43" s="169">
        <v>9</v>
      </c>
      <c r="K43" s="169">
        <v>52.9</v>
      </c>
      <c r="L43" s="169">
        <v>1</v>
      </c>
      <c r="M43" s="169">
        <v>5.9</v>
      </c>
      <c r="N43" s="78">
        <v>94</v>
      </c>
      <c r="O43" s="78">
        <v>41.2</v>
      </c>
      <c r="P43" s="78">
        <v>3.5</v>
      </c>
      <c r="Q43" s="78">
        <v>53</v>
      </c>
    </row>
    <row r="44" spans="1:17" ht="32.25" thickBot="1" x14ac:dyDescent="0.3">
      <c r="A44" s="15">
        <v>33</v>
      </c>
      <c r="B44" s="41" t="s">
        <v>112</v>
      </c>
      <c r="C44" s="77">
        <v>54</v>
      </c>
      <c r="D44" s="169">
        <v>51</v>
      </c>
      <c r="E44" s="169">
        <v>94.4</v>
      </c>
      <c r="F44" s="169">
        <v>35</v>
      </c>
      <c r="G44" s="169">
        <v>68.599999999999994</v>
      </c>
      <c r="H44" s="169">
        <v>12</v>
      </c>
      <c r="I44" s="169">
        <v>23.5</v>
      </c>
      <c r="J44" s="169">
        <v>3</v>
      </c>
      <c r="K44" s="169">
        <v>5.9</v>
      </c>
      <c r="L44" s="169">
        <v>1</v>
      </c>
      <c r="M44" s="169">
        <v>2</v>
      </c>
      <c r="N44" s="78">
        <v>98</v>
      </c>
      <c r="O44" s="78">
        <v>92.2</v>
      </c>
      <c r="P44" s="78">
        <v>4.5999999999999996</v>
      </c>
      <c r="Q44" s="78">
        <v>86</v>
      </c>
    </row>
    <row r="45" spans="1:17" ht="16.5" thickBot="1" x14ac:dyDescent="0.3">
      <c r="A45" s="44"/>
      <c r="B45" s="27" t="s">
        <v>9</v>
      </c>
      <c r="C45" s="80">
        <v>699</v>
      </c>
      <c r="D45" s="170">
        <v>616</v>
      </c>
      <c r="E45" s="170">
        <v>88</v>
      </c>
      <c r="F45" s="170">
        <v>164</v>
      </c>
      <c r="G45" s="170">
        <v>26.6</v>
      </c>
      <c r="H45" s="170">
        <v>142</v>
      </c>
      <c r="I45" s="170">
        <v>23.1</v>
      </c>
      <c r="J45" s="170">
        <v>245</v>
      </c>
      <c r="K45" s="170">
        <v>39.799999999999997</v>
      </c>
      <c r="L45" s="170">
        <v>65</v>
      </c>
      <c r="M45" s="170">
        <v>10.6</v>
      </c>
      <c r="N45" s="79">
        <v>95</v>
      </c>
      <c r="O45" s="79">
        <v>49.7</v>
      </c>
      <c r="P45" s="79">
        <v>3.87</v>
      </c>
      <c r="Q45" s="79">
        <v>85</v>
      </c>
    </row>
    <row r="46" spans="1:17" ht="15.75" x14ac:dyDescent="0.25">
      <c r="A46" s="15"/>
      <c r="B46" s="54" t="s">
        <v>40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16"/>
      <c r="P46" s="16"/>
      <c r="Q46" s="16"/>
    </row>
    <row r="47" spans="1:17" ht="15.75" x14ac:dyDescent="0.25">
      <c r="A47" s="15">
        <v>34</v>
      </c>
      <c r="B47" s="17" t="s">
        <v>15</v>
      </c>
      <c r="C47" s="18">
        <v>50</v>
      </c>
      <c r="D47" s="19">
        <v>47</v>
      </c>
      <c r="E47" s="20">
        <v>0.94</v>
      </c>
      <c r="F47" s="18">
        <v>11</v>
      </c>
      <c r="G47" s="20">
        <v>0.23400000000000001</v>
      </c>
      <c r="H47" s="18">
        <v>10</v>
      </c>
      <c r="I47" s="20">
        <v>0.21199999999999999</v>
      </c>
      <c r="J47" s="18">
        <v>22</v>
      </c>
      <c r="K47" s="20">
        <v>0.46800000000000003</v>
      </c>
      <c r="L47" s="18">
        <v>4</v>
      </c>
      <c r="M47" s="20">
        <v>8.5000000000000006E-2</v>
      </c>
      <c r="N47" s="21">
        <v>0.89400000000000002</v>
      </c>
      <c r="O47" s="3">
        <v>0.42499999999999999</v>
      </c>
      <c r="P47" s="4">
        <v>3.5</v>
      </c>
      <c r="Q47" s="5">
        <v>0.53100000000000003</v>
      </c>
    </row>
    <row r="48" spans="1:17" ht="15.75" x14ac:dyDescent="0.25">
      <c r="A48" s="15">
        <v>35</v>
      </c>
      <c r="B48" s="17" t="s">
        <v>16</v>
      </c>
      <c r="C48" s="18">
        <v>7</v>
      </c>
      <c r="D48" s="19">
        <v>7</v>
      </c>
      <c r="E48" s="20">
        <v>1</v>
      </c>
      <c r="F48" s="18">
        <v>1</v>
      </c>
      <c r="G48" s="20">
        <v>0.14000000000000001</v>
      </c>
      <c r="H48" s="18">
        <v>2</v>
      </c>
      <c r="I48" s="20">
        <v>0.28999999999999998</v>
      </c>
      <c r="J48" s="18">
        <v>4</v>
      </c>
      <c r="K48" s="20">
        <v>0.56999999999999995</v>
      </c>
      <c r="L48" s="18">
        <v>0</v>
      </c>
      <c r="M48" s="20">
        <v>0</v>
      </c>
      <c r="N48" s="21">
        <v>1</v>
      </c>
      <c r="O48" s="3">
        <v>0.43</v>
      </c>
      <c r="P48" s="4">
        <v>3.6</v>
      </c>
      <c r="Q48" s="5">
        <v>0.53</v>
      </c>
    </row>
    <row r="49" spans="1:17" ht="15.75" x14ac:dyDescent="0.25">
      <c r="A49" s="15">
        <v>36</v>
      </c>
      <c r="B49" s="17" t="s">
        <v>17</v>
      </c>
      <c r="C49" s="18">
        <v>23</v>
      </c>
      <c r="D49" s="19">
        <v>16</v>
      </c>
      <c r="E49" s="20">
        <v>0.7</v>
      </c>
      <c r="F49" s="18">
        <v>6</v>
      </c>
      <c r="G49" s="20">
        <v>0.375</v>
      </c>
      <c r="H49" s="18">
        <v>1</v>
      </c>
      <c r="I49" s="20">
        <v>6.25E-2</v>
      </c>
      <c r="J49" s="18">
        <v>9</v>
      </c>
      <c r="K49" s="20">
        <v>0.56200000000000006</v>
      </c>
      <c r="L49" s="18">
        <v>0</v>
      </c>
      <c r="M49" s="20">
        <v>0</v>
      </c>
      <c r="N49" s="21">
        <v>1</v>
      </c>
      <c r="O49" s="3">
        <v>0.44</v>
      </c>
      <c r="P49" s="4">
        <v>3.8</v>
      </c>
      <c r="Q49" s="5">
        <v>0.62</v>
      </c>
    </row>
    <row r="50" spans="1:17" ht="15.75" x14ac:dyDescent="0.25">
      <c r="A50" s="15">
        <v>37</v>
      </c>
      <c r="B50" s="17" t="s">
        <v>18</v>
      </c>
      <c r="C50" s="18">
        <v>17</v>
      </c>
      <c r="D50" s="19">
        <v>16</v>
      </c>
      <c r="E50" s="20">
        <v>0.94</v>
      </c>
      <c r="F50" s="18">
        <v>0</v>
      </c>
      <c r="G50" s="20">
        <v>0</v>
      </c>
      <c r="H50" s="18">
        <v>5</v>
      </c>
      <c r="I50" s="20">
        <v>0.31</v>
      </c>
      <c r="J50" s="18">
        <v>11</v>
      </c>
      <c r="K50" s="20">
        <v>0.69</v>
      </c>
      <c r="L50" s="18">
        <v>0</v>
      </c>
      <c r="M50" s="20">
        <v>0</v>
      </c>
      <c r="N50" s="21">
        <v>1</v>
      </c>
      <c r="O50" s="3">
        <v>0.31</v>
      </c>
      <c r="P50" s="4">
        <v>3.3</v>
      </c>
      <c r="Q50" s="5">
        <v>0.45</v>
      </c>
    </row>
    <row r="51" spans="1:17" ht="15.75" x14ac:dyDescent="0.25">
      <c r="A51" s="15">
        <v>38</v>
      </c>
      <c r="B51" s="17" t="s">
        <v>19</v>
      </c>
      <c r="C51" s="18">
        <v>36</v>
      </c>
      <c r="D51" s="19">
        <v>36</v>
      </c>
      <c r="E51" s="20">
        <v>1</v>
      </c>
      <c r="F51" s="18">
        <v>3</v>
      </c>
      <c r="G51" s="20">
        <v>8.3299999999999999E-2</v>
      </c>
      <c r="H51" s="18">
        <v>19</v>
      </c>
      <c r="I51" s="20">
        <v>0.52800000000000002</v>
      </c>
      <c r="J51" s="18">
        <v>13</v>
      </c>
      <c r="K51" s="20">
        <v>0.36099999999999999</v>
      </c>
      <c r="L51" s="18">
        <v>1</v>
      </c>
      <c r="M51" s="20">
        <v>2.8000000000000001E-2</v>
      </c>
      <c r="N51" s="21">
        <v>0.97199999999999998</v>
      </c>
      <c r="O51" s="3">
        <v>0.61099999999999999</v>
      </c>
      <c r="P51" s="4">
        <v>3.66</v>
      </c>
      <c r="Q51" s="5">
        <v>0.55500000000000005</v>
      </c>
    </row>
    <row r="52" spans="1:17" ht="15.75" x14ac:dyDescent="0.25">
      <c r="A52" s="15">
        <v>39</v>
      </c>
      <c r="B52" s="17" t="s">
        <v>20</v>
      </c>
      <c r="C52" s="18">
        <v>31</v>
      </c>
      <c r="D52" s="19">
        <v>31</v>
      </c>
      <c r="E52" s="20">
        <v>1</v>
      </c>
      <c r="F52" s="18">
        <v>4</v>
      </c>
      <c r="G52" s="20">
        <v>0.129</v>
      </c>
      <c r="H52" s="18">
        <v>11</v>
      </c>
      <c r="I52" s="20">
        <v>0.35499999999999998</v>
      </c>
      <c r="J52" s="18">
        <v>16</v>
      </c>
      <c r="K52" s="20">
        <v>0.51600000000000001</v>
      </c>
      <c r="L52" s="18">
        <v>0</v>
      </c>
      <c r="M52" s="20">
        <v>0</v>
      </c>
      <c r="N52" s="21">
        <v>1</v>
      </c>
      <c r="O52" s="3">
        <v>0.48399999999999999</v>
      </c>
      <c r="P52" s="4">
        <v>3.6</v>
      </c>
      <c r="Q52" s="5">
        <v>0.54200000000000004</v>
      </c>
    </row>
    <row r="53" spans="1:17" ht="15.75" x14ac:dyDescent="0.25">
      <c r="A53" s="15">
        <v>40</v>
      </c>
      <c r="B53" s="17" t="s">
        <v>21</v>
      </c>
      <c r="C53" s="18">
        <v>4</v>
      </c>
      <c r="D53" s="19">
        <v>4</v>
      </c>
      <c r="E53" s="20">
        <v>1</v>
      </c>
      <c r="F53" s="18">
        <v>0</v>
      </c>
      <c r="G53" s="20">
        <v>0</v>
      </c>
      <c r="H53" s="18">
        <v>2</v>
      </c>
      <c r="I53" s="20">
        <v>0.5</v>
      </c>
      <c r="J53" s="18">
        <v>2</v>
      </c>
      <c r="K53" s="20">
        <v>0.5</v>
      </c>
      <c r="L53" s="18">
        <v>0</v>
      </c>
      <c r="M53" s="20">
        <v>0</v>
      </c>
      <c r="N53" s="21">
        <v>1</v>
      </c>
      <c r="O53" s="3">
        <v>0.5</v>
      </c>
      <c r="P53" s="4">
        <v>3.5</v>
      </c>
      <c r="Q53" s="5">
        <v>0.5</v>
      </c>
    </row>
    <row r="54" spans="1:17" ht="15.75" x14ac:dyDescent="0.25">
      <c r="A54" s="15">
        <v>41</v>
      </c>
      <c r="B54" s="17" t="s">
        <v>22</v>
      </c>
      <c r="C54" s="18">
        <v>36</v>
      </c>
      <c r="D54" s="19">
        <v>33</v>
      </c>
      <c r="E54" s="20">
        <v>0.91700000000000004</v>
      </c>
      <c r="F54" s="18">
        <v>3</v>
      </c>
      <c r="G54" s="20">
        <v>9.0999999999999998E-2</v>
      </c>
      <c r="H54" s="18">
        <v>16</v>
      </c>
      <c r="I54" s="20">
        <v>0.48099999999999998</v>
      </c>
      <c r="J54" s="18">
        <v>12</v>
      </c>
      <c r="K54" s="20">
        <v>0.36399999999999999</v>
      </c>
      <c r="L54" s="18">
        <v>2</v>
      </c>
      <c r="M54" s="20">
        <v>6.0999999999999999E-2</v>
      </c>
      <c r="N54" s="21">
        <v>0.93600000000000005</v>
      </c>
      <c r="O54" s="3">
        <v>0.57599999999999996</v>
      </c>
      <c r="P54" s="4">
        <v>3.6</v>
      </c>
      <c r="Q54" s="5">
        <v>0.54200000000000004</v>
      </c>
    </row>
    <row r="55" spans="1:17" ht="15.75" x14ac:dyDescent="0.25">
      <c r="A55" s="15">
        <v>42</v>
      </c>
      <c r="B55" s="17" t="s">
        <v>23</v>
      </c>
      <c r="C55" s="18">
        <v>10</v>
      </c>
      <c r="D55" s="19">
        <v>9</v>
      </c>
      <c r="E55" s="20">
        <v>0.9</v>
      </c>
      <c r="F55" s="18">
        <v>2</v>
      </c>
      <c r="G55" s="20">
        <v>0.222</v>
      </c>
      <c r="H55" s="18">
        <v>0</v>
      </c>
      <c r="I55" s="20">
        <v>0</v>
      </c>
      <c r="J55" s="18">
        <v>7</v>
      </c>
      <c r="K55" s="20">
        <v>0.77800000000000002</v>
      </c>
      <c r="L55" s="18">
        <v>0</v>
      </c>
      <c r="M55" s="20">
        <v>0</v>
      </c>
      <c r="N55" s="21">
        <v>1</v>
      </c>
      <c r="O55" s="3">
        <v>0.222</v>
      </c>
      <c r="P55" s="4">
        <v>3.44</v>
      </c>
      <c r="Q55" s="5">
        <v>0.502</v>
      </c>
    </row>
    <row r="56" spans="1:17" ht="15.75" x14ac:dyDescent="0.25">
      <c r="A56" s="15">
        <v>43</v>
      </c>
      <c r="B56" s="17" t="s">
        <v>24</v>
      </c>
      <c r="C56" s="18">
        <v>11</v>
      </c>
      <c r="D56" s="19">
        <v>9</v>
      </c>
      <c r="E56" s="20">
        <v>0.81799999999999995</v>
      </c>
      <c r="F56" s="18">
        <v>2</v>
      </c>
      <c r="G56" s="20">
        <v>0.222</v>
      </c>
      <c r="H56" s="18">
        <v>3</v>
      </c>
      <c r="I56" s="20">
        <v>0.33300000000000002</v>
      </c>
      <c r="J56" s="18">
        <v>4</v>
      </c>
      <c r="K56" s="20">
        <v>0.44400000000000001</v>
      </c>
      <c r="L56" s="18">
        <v>0</v>
      </c>
      <c r="M56" s="20">
        <v>0</v>
      </c>
      <c r="N56" s="21">
        <v>1</v>
      </c>
      <c r="O56" s="3">
        <v>0.55600000000000005</v>
      </c>
      <c r="P56" s="4">
        <v>3.78</v>
      </c>
      <c r="Q56" s="5">
        <v>0.59599999999999997</v>
      </c>
    </row>
    <row r="57" spans="1:17" ht="15.75" x14ac:dyDescent="0.25">
      <c r="A57" s="15">
        <v>45</v>
      </c>
      <c r="B57" s="17" t="s">
        <v>25</v>
      </c>
      <c r="C57" s="18">
        <v>5</v>
      </c>
      <c r="D57" s="19">
        <v>5</v>
      </c>
      <c r="E57" s="20">
        <v>1</v>
      </c>
      <c r="F57" s="18">
        <v>3</v>
      </c>
      <c r="G57" s="20">
        <v>0.6</v>
      </c>
      <c r="H57" s="18">
        <v>1</v>
      </c>
      <c r="I57" s="20">
        <v>0.2</v>
      </c>
      <c r="J57" s="18">
        <v>0</v>
      </c>
      <c r="K57" s="20">
        <v>0</v>
      </c>
      <c r="L57" s="18">
        <v>1</v>
      </c>
      <c r="M57" s="20">
        <v>0.2</v>
      </c>
      <c r="N57" s="21">
        <v>0.8</v>
      </c>
      <c r="O57" s="3">
        <v>0.8</v>
      </c>
      <c r="P57" s="4">
        <v>4.2</v>
      </c>
      <c r="Q57" s="5">
        <v>0.76</v>
      </c>
    </row>
    <row r="58" spans="1:17" ht="15.75" x14ac:dyDescent="0.25">
      <c r="A58" s="15">
        <v>46</v>
      </c>
      <c r="B58" s="17" t="s">
        <v>26</v>
      </c>
      <c r="C58" s="18">
        <v>26</v>
      </c>
      <c r="D58" s="19">
        <v>25</v>
      </c>
      <c r="E58" s="20">
        <v>0.96</v>
      </c>
      <c r="F58" s="18">
        <v>5</v>
      </c>
      <c r="G58" s="20">
        <v>0.2</v>
      </c>
      <c r="H58" s="18">
        <v>4</v>
      </c>
      <c r="I58" s="20">
        <v>0.16</v>
      </c>
      <c r="J58" s="18">
        <v>14</v>
      </c>
      <c r="K58" s="20">
        <v>0.56000000000000005</v>
      </c>
      <c r="L58" s="18">
        <v>2</v>
      </c>
      <c r="M58" s="20">
        <v>0.08</v>
      </c>
      <c r="N58" s="21">
        <v>0.92</v>
      </c>
      <c r="O58" s="3">
        <v>0.36</v>
      </c>
      <c r="P58" s="4">
        <v>3.5</v>
      </c>
      <c r="Q58" s="5">
        <v>0.51600000000000001</v>
      </c>
    </row>
    <row r="59" spans="1:17" ht="15.75" x14ac:dyDescent="0.25">
      <c r="A59" s="15">
        <v>47</v>
      </c>
      <c r="B59" s="17" t="s">
        <v>27</v>
      </c>
      <c r="C59" s="18">
        <v>16</v>
      </c>
      <c r="D59" s="19">
        <v>16</v>
      </c>
      <c r="E59" s="20">
        <v>1</v>
      </c>
      <c r="F59" s="18">
        <v>2</v>
      </c>
      <c r="G59" s="20">
        <v>0.125</v>
      </c>
      <c r="H59" s="18">
        <v>5</v>
      </c>
      <c r="I59" s="20">
        <v>0.313</v>
      </c>
      <c r="J59" s="18">
        <v>8</v>
      </c>
      <c r="K59" s="20">
        <v>0.5</v>
      </c>
      <c r="L59" s="18">
        <v>1</v>
      </c>
      <c r="M59" s="20">
        <v>6.3E-2</v>
      </c>
      <c r="N59" s="21">
        <v>0.93799999999999994</v>
      </c>
      <c r="O59" s="3">
        <v>0.438</v>
      </c>
      <c r="P59" s="4">
        <v>3.5</v>
      </c>
      <c r="Q59" s="5">
        <v>0.51400000000000001</v>
      </c>
    </row>
    <row r="60" spans="1:17" ht="15.75" x14ac:dyDescent="0.25">
      <c r="A60" s="15">
        <v>48</v>
      </c>
      <c r="B60" s="17" t="s">
        <v>28</v>
      </c>
      <c r="C60" s="18">
        <v>17</v>
      </c>
      <c r="D60" s="19">
        <v>15</v>
      </c>
      <c r="E60" s="20">
        <v>0.88200000000000001</v>
      </c>
      <c r="F60" s="18">
        <v>3</v>
      </c>
      <c r="G60" s="20">
        <v>0.2</v>
      </c>
      <c r="H60" s="18">
        <v>1</v>
      </c>
      <c r="I60" s="20">
        <v>6.7000000000000004E-2</v>
      </c>
      <c r="J60" s="18">
        <v>8</v>
      </c>
      <c r="K60" s="20">
        <v>0.53300000000000003</v>
      </c>
      <c r="L60" s="18">
        <v>3</v>
      </c>
      <c r="M60" s="20">
        <v>0.2</v>
      </c>
      <c r="N60" s="21">
        <v>0.8</v>
      </c>
      <c r="O60" s="3">
        <v>0.26700000000000002</v>
      </c>
      <c r="P60" s="4">
        <v>3.3</v>
      </c>
      <c r="Q60" s="5">
        <v>0.46700000000000003</v>
      </c>
    </row>
    <row r="61" spans="1:17" ht="15.75" x14ac:dyDescent="0.25">
      <c r="A61" s="15">
        <v>49</v>
      </c>
      <c r="B61" s="17" t="s">
        <v>29</v>
      </c>
      <c r="C61" s="18">
        <v>21</v>
      </c>
      <c r="D61" s="19">
        <v>18</v>
      </c>
      <c r="E61" s="20">
        <v>0.86</v>
      </c>
      <c r="F61" s="18">
        <v>9</v>
      </c>
      <c r="G61" s="20">
        <v>0.5</v>
      </c>
      <c r="H61" s="18">
        <v>5</v>
      </c>
      <c r="I61" s="20">
        <v>0.28000000000000003</v>
      </c>
      <c r="J61" s="18">
        <v>2</v>
      </c>
      <c r="K61" s="20">
        <v>0.11</v>
      </c>
      <c r="L61" s="18">
        <v>2</v>
      </c>
      <c r="M61" s="20">
        <v>0.11</v>
      </c>
      <c r="N61" s="21">
        <v>0.89</v>
      </c>
      <c r="O61" s="3">
        <v>0.78</v>
      </c>
      <c r="P61" s="4">
        <v>4.2</v>
      </c>
      <c r="Q61" s="5">
        <v>0.73499999999999999</v>
      </c>
    </row>
    <row r="62" spans="1:17" ht="15.75" x14ac:dyDescent="0.25">
      <c r="A62" s="15">
        <v>50</v>
      </c>
      <c r="B62" s="17" t="s">
        <v>30</v>
      </c>
      <c r="C62" s="18">
        <v>17</v>
      </c>
      <c r="D62" s="19">
        <v>17</v>
      </c>
      <c r="E62" s="20">
        <v>1</v>
      </c>
      <c r="F62" s="18">
        <v>4</v>
      </c>
      <c r="G62" s="20">
        <v>0.23499999999999999</v>
      </c>
      <c r="H62" s="18">
        <v>5</v>
      </c>
      <c r="I62" s="20">
        <v>0.29399999999999998</v>
      </c>
      <c r="J62" s="18">
        <v>8</v>
      </c>
      <c r="K62" s="20">
        <v>0.47099999999999997</v>
      </c>
      <c r="L62" s="18">
        <v>0</v>
      </c>
      <c r="M62" s="20">
        <v>0</v>
      </c>
      <c r="N62" s="21">
        <v>1</v>
      </c>
      <c r="O62" s="3">
        <v>0.53</v>
      </c>
      <c r="P62" s="4">
        <v>3.8</v>
      </c>
      <c r="Q62" s="5">
        <v>0.59</v>
      </c>
    </row>
    <row r="63" spans="1:17" ht="15.75" x14ac:dyDescent="0.25">
      <c r="A63" s="15">
        <v>51</v>
      </c>
      <c r="B63" s="17" t="s">
        <v>31</v>
      </c>
      <c r="C63" s="18">
        <v>60</v>
      </c>
      <c r="D63" s="19">
        <v>56</v>
      </c>
      <c r="E63" s="20">
        <v>0.93</v>
      </c>
      <c r="F63" s="18">
        <v>14</v>
      </c>
      <c r="G63" s="20">
        <v>0.25</v>
      </c>
      <c r="H63" s="18">
        <v>15</v>
      </c>
      <c r="I63" s="20">
        <v>0.27</v>
      </c>
      <c r="J63" s="18">
        <v>22</v>
      </c>
      <c r="K63" s="20">
        <v>0.39</v>
      </c>
      <c r="L63" s="18">
        <v>5</v>
      </c>
      <c r="M63" s="20">
        <v>0.09</v>
      </c>
      <c r="N63" s="21">
        <v>0.91</v>
      </c>
      <c r="O63" s="3">
        <v>0.52</v>
      </c>
      <c r="P63" s="4">
        <v>3.7</v>
      </c>
      <c r="Q63" s="5">
        <v>0.56999999999999995</v>
      </c>
    </row>
    <row r="64" spans="1:17" ht="15.75" x14ac:dyDescent="0.25">
      <c r="A64" s="15">
        <v>52</v>
      </c>
      <c r="B64" s="17" t="s">
        <v>32</v>
      </c>
      <c r="C64" s="18">
        <v>30</v>
      </c>
      <c r="D64" s="19">
        <v>27</v>
      </c>
      <c r="E64" s="20">
        <v>0.9</v>
      </c>
      <c r="F64" s="18">
        <v>10</v>
      </c>
      <c r="G64" s="20">
        <v>0.37</v>
      </c>
      <c r="H64" s="18">
        <v>7</v>
      </c>
      <c r="I64" s="20">
        <v>0.25900000000000001</v>
      </c>
      <c r="J64" s="18">
        <v>8</v>
      </c>
      <c r="K64" s="20">
        <v>0.29599999999999999</v>
      </c>
      <c r="L64" s="18">
        <v>2</v>
      </c>
      <c r="M64" s="20">
        <v>7.4999999999999997E-2</v>
      </c>
      <c r="N64" s="21">
        <v>0.92600000000000005</v>
      </c>
      <c r="O64" s="3">
        <v>0.63</v>
      </c>
      <c r="P64" s="4">
        <v>3.93</v>
      </c>
      <c r="Q64" s="5">
        <v>0.65500000000000003</v>
      </c>
    </row>
    <row r="65" spans="1:17" ht="15.75" x14ac:dyDescent="0.25">
      <c r="A65" s="15">
        <v>53</v>
      </c>
      <c r="B65" s="17" t="s">
        <v>33</v>
      </c>
      <c r="C65" s="18">
        <v>30</v>
      </c>
      <c r="D65" s="19">
        <v>26</v>
      </c>
      <c r="E65" s="20">
        <v>0.9</v>
      </c>
      <c r="F65" s="18">
        <v>6</v>
      </c>
      <c r="G65" s="20">
        <v>0.245</v>
      </c>
      <c r="H65" s="18">
        <v>11</v>
      </c>
      <c r="I65" s="20">
        <v>0.55000000000000004</v>
      </c>
      <c r="J65" s="18">
        <v>9</v>
      </c>
      <c r="K65" s="20">
        <v>0.35499999999999998</v>
      </c>
      <c r="L65" s="18">
        <v>0</v>
      </c>
      <c r="M65" s="20">
        <v>0</v>
      </c>
      <c r="N65" s="21">
        <v>1</v>
      </c>
      <c r="O65" s="3">
        <v>0.64500000000000002</v>
      </c>
      <c r="P65" s="4">
        <v>3.9</v>
      </c>
      <c r="Q65" s="5">
        <v>0.63</v>
      </c>
    </row>
    <row r="66" spans="1:17" ht="15.75" x14ac:dyDescent="0.25">
      <c r="A66" s="15">
        <v>54</v>
      </c>
      <c r="B66" s="17" t="s">
        <v>34</v>
      </c>
      <c r="C66" s="18">
        <v>12</v>
      </c>
      <c r="D66" s="19">
        <v>11</v>
      </c>
      <c r="E66" s="20">
        <v>0.92</v>
      </c>
      <c r="F66" s="18">
        <v>1</v>
      </c>
      <c r="G66" s="20">
        <v>0.09</v>
      </c>
      <c r="H66" s="18">
        <v>4</v>
      </c>
      <c r="I66" s="20">
        <v>0.37</v>
      </c>
      <c r="J66" s="18">
        <v>5</v>
      </c>
      <c r="K66" s="20">
        <v>0.45</v>
      </c>
      <c r="L66" s="18">
        <v>1</v>
      </c>
      <c r="M66" s="20">
        <v>0.09</v>
      </c>
      <c r="N66" s="21">
        <v>0.91</v>
      </c>
      <c r="O66" s="3">
        <v>0.45500000000000002</v>
      </c>
      <c r="P66" s="4">
        <v>3.45</v>
      </c>
      <c r="Q66" s="5">
        <v>0.502</v>
      </c>
    </row>
    <row r="67" spans="1:17" ht="15.75" x14ac:dyDescent="0.25">
      <c r="A67" s="15">
        <v>55</v>
      </c>
      <c r="B67" s="17" t="s">
        <v>35</v>
      </c>
      <c r="C67" s="18">
        <v>50</v>
      </c>
      <c r="D67" s="19">
        <v>39</v>
      </c>
      <c r="E67" s="20">
        <v>0.78</v>
      </c>
      <c r="F67" s="18">
        <v>7</v>
      </c>
      <c r="G67" s="20">
        <v>0.18</v>
      </c>
      <c r="H67" s="18">
        <v>6</v>
      </c>
      <c r="I67" s="20">
        <v>0.15</v>
      </c>
      <c r="J67" s="18">
        <v>25</v>
      </c>
      <c r="K67" s="20">
        <v>0.64</v>
      </c>
      <c r="L67" s="18">
        <v>1</v>
      </c>
      <c r="M67" s="20">
        <v>0.03</v>
      </c>
      <c r="N67" s="21">
        <v>0.97</v>
      </c>
      <c r="O67" s="3">
        <v>0.33300000000000002</v>
      </c>
      <c r="P67" s="4">
        <v>3.4</v>
      </c>
      <c r="Q67" s="5">
        <v>0.51</v>
      </c>
    </row>
    <row r="68" spans="1:17" ht="15.75" x14ac:dyDescent="0.25">
      <c r="A68" s="15">
        <v>56</v>
      </c>
      <c r="B68" s="17" t="s">
        <v>36</v>
      </c>
      <c r="C68" s="18">
        <v>25</v>
      </c>
      <c r="D68" s="19">
        <v>20</v>
      </c>
      <c r="E68" s="20">
        <v>0.8</v>
      </c>
      <c r="F68" s="18">
        <v>4</v>
      </c>
      <c r="G68" s="20">
        <v>0.2</v>
      </c>
      <c r="H68" s="18">
        <v>6</v>
      </c>
      <c r="I68" s="20">
        <v>0.3</v>
      </c>
      <c r="J68" s="18">
        <v>8</v>
      </c>
      <c r="K68" s="20">
        <v>0.4</v>
      </c>
      <c r="L68" s="18">
        <v>2</v>
      </c>
      <c r="M68" s="20">
        <v>0.1</v>
      </c>
      <c r="N68" s="21">
        <v>0.9</v>
      </c>
      <c r="O68" s="3">
        <v>0.5</v>
      </c>
      <c r="P68" s="4">
        <v>3.6</v>
      </c>
      <c r="Q68" s="5">
        <v>0.55000000000000004</v>
      </c>
    </row>
    <row r="69" spans="1:17" ht="15.75" x14ac:dyDescent="0.25">
      <c r="A69" s="15">
        <v>57</v>
      </c>
      <c r="B69" s="17" t="s">
        <v>37</v>
      </c>
      <c r="C69" s="18">
        <v>6</v>
      </c>
      <c r="D69" s="19">
        <v>6</v>
      </c>
      <c r="E69" s="20">
        <v>1</v>
      </c>
      <c r="F69" s="18">
        <v>0</v>
      </c>
      <c r="G69" s="20">
        <v>0</v>
      </c>
      <c r="H69" s="18">
        <v>3</v>
      </c>
      <c r="I69" s="20">
        <v>0.5</v>
      </c>
      <c r="J69" s="18">
        <v>3</v>
      </c>
      <c r="K69" s="20">
        <v>0.5</v>
      </c>
      <c r="L69" s="18">
        <v>0</v>
      </c>
      <c r="M69" s="20">
        <v>0</v>
      </c>
      <c r="N69" s="21">
        <v>1</v>
      </c>
      <c r="O69" s="3">
        <v>0.5</v>
      </c>
      <c r="P69" s="4">
        <v>3.5</v>
      </c>
      <c r="Q69" s="5">
        <v>0.5</v>
      </c>
    </row>
    <row r="70" spans="1:17" ht="15.75" x14ac:dyDescent="0.25">
      <c r="A70" s="15">
        <v>58</v>
      </c>
      <c r="B70" s="17" t="s">
        <v>38</v>
      </c>
      <c r="C70" s="18">
        <v>13</v>
      </c>
      <c r="D70" s="19">
        <v>10</v>
      </c>
      <c r="E70" s="20">
        <v>0.77</v>
      </c>
      <c r="F70" s="18">
        <v>2</v>
      </c>
      <c r="G70" s="20">
        <v>0.2</v>
      </c>
      <c r="H70" s="18">
        <v>5</v>
      </c>
      <c r="I70" s="20">
        <v>0.5</v>
      </c>
      <c r="J70" s="18">
        <v>2</v>
      </c>
      <c r="K70" s="20">
        <v>0.2</v>
      </c>
      <c r="L70" s="18">
        <v>1</v>
      </c>
      <c r="M70" s="20">
        <v>0.1</v>
      </c>
      <c r="N70" s="21">
        <v>0.9</v>
      </c>
      <c r="O70" s="3">
        <v>0.7</v>
      </c>
      <c r="P70" s="4">
        <v>3.8</v>
      </c>
      <c r="Q70" s="5">
        <v>0.6</v>
      </c>
    </row>
    <row r="71" spans="1:17" ht="16.5" thickBot="1" x14ac:dyDescent="0.3">
      <c r="A71" s="15">
        <v>59</v>
      </c>
      <c r="B71" s="22" t="s">
        <v>39</v>
      </c>
      <c r="C71" s="23">
        <v>26</v>
      </c>
      <c r="D71" s="24">
        <v>24</v>
      </c>
      <c r="E71" s="25">
        <v>0.92500000000000004</v>
      </c>
      <c r="F71" s="23">
        <v>3</v>
      </c>
      <c r="G71" s="25">
        <v>0.12</v>
      </c>
      <c r="H71" s="23">
        <v>7</v>
      </c>
      <c r="I71" s="25">
        <v>0.28999999999999998</v>
      </c>
      <c r="J71" s="23">
        <v>12</v>
      </c>
      <c r="K71" s="25">
        <v>0.5</v>
      </c>
      <c r="L71" s="23">
        <v>2</v>
      </c>
      <c r="M71" s="25">
        <v>0.09</v>
      </c>
      <c r="N71" s="26">
        <v>0.92</v>
      </c>
      <c r="O71" s="9">
        <v>0.42</v>
      </c>
      <c r="P71" s="10">
        <v>3.45</v>
      </c>
      <c r="Q71" s="11">
        <v>0.505</v>
      </c>
    </row>
    <row r="72" spans="1:17" ht="16.5" thickBot="1" x14ac:dyDescent="0.3">
      <c r="A72" s="44"/>
      <c r="B72" s="27" t="s">
        <v>9</v>
      </c>
      <c r="C72" s="28">
        <f>SUM(C47:C71)</f>
        <v>579</v>
      </c>
      <c r="D72" s="31">
        <f>SUM(D47:D71)</f>
        <v>523</v>
      </c>
      <c r="E72" s="29">
        <v>0.90300000000000002</v>
      </c>
      <c r="F72" s="28">
        <f>SUM(F47:F71)</f>
        <v>105</v>
      </c>
      <c r="G72" s="29">
        <v>0.20100000000000001</v>
      </c>
      <c r="H72" s="28">
        <f>SUM(H47:H71)</f>
        <v>154</v>
      </c>
      <c r="I72" s="29">
        <v>0.29399999999999998</v>
      </c>
      <c r="J72" s="28">
        <f>SUM(J47:J71)</f>
        <v>234</v>
      </c>
      <c r="K72" s="29">
        <v>0.44700000000000001</v>
      </c>
      <c r="L72" s="28">
        <f>SUM(L47:L71)</f>
        <v>30</v>
      </c>
      <c r="M72" s="29">
        <v>5.7000000000000002E-2</v>
      </c>
      <c r="N72" s="30">
        <v>0.94</v>
      </c>
      <c r="O72" s="12">
        <v>0.5</v>
      </c>
      <c r="P72" s="13">
        <v>3.6</v>
      </c>
      <c r="Q72" s="14">
        <v>0.56000000000000005</v>
      </c>
    </row>
    <row r="73" spans="1:17" ht="15.75" x14ac:dyDescent="0.25">
      <c r="A73" s="15"/>
      <c r="B73" s="35" t="s">
        <v>41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16"/>
      <c r="P73" s="16"/>
      <c r="Q73" s="16"/>
    </row>
    <row r="74" spans="1:17" ht="48" thickBot="1" x14ac:dyDescent="0.3">
      <c r="A74" s="15">
        <v>60</v>
      </c>
      <c r="B74" s="33" t="s">
        <v>113</v>
      </c>
      <c r="C74" s="18">
        <v>16</v>
      </c>
      <c r="D74" s="19">
        <v>14</v>
      </c>
      <c r="E74" s="20">
        <v>0.87</v>
      </c>
      <c r="F74" s="18">
        <v>4</v>
      </c>
      <c r="G74" s="20">
        <v>0.28999999999999998</v>
      </c>
      <c r="H74" s="18">
        <v>1</v>
      </c>
      <c r="I74" s="20">
        <v>7.0000000000000007E-2</v>
      </c>
      <c r="J74" s="18">
        <v>9</v>
      </c>
      <c r="K74" s="20">
        <v>0.64</v>
      </c>
      <c r="L74" s="18">
        <v>0</v>
      </c>
      <c r="M74" s="20">
        <v>0</v>
      </c>
      <c r="N74" s="21">
        <v>1</v>
      </c>
      <c r="O74" s="3">
        <v>0.36</v>
      </c>
      <c r="P74" s="4">
        <v>3.6</v>
      </c>
      <c r="Q74" s="5">
        <v>0.56000000000000005</v>
      </c>
    </row>
    <row r="75" spans="1:17" ht="48" thickBot="1" x14ac:dyDescent="0.3">
      <c r="A75" s="15">
        <v>61</v>
      </c>
      <c r="B75" s="33" t="s">
        <v>114</v>
      </c>
      <c r="C75" s="81">
        <v>82</v>
      </c>
      <c r="D75" s="82">
        <v>78</v>
      </c>
      <c r="E75" s="82">
        <v>95</v>
      </c>
      <c r="F75" s="82">
        <v>19</v>
      </c>
      <c r="G75" s="82">
        <v>24</v>
      </c>
      <c r="H75" s="82">
        <v>29</v>
      </c>
      <c r="I75" s="82">
        <v>37</v>
      </c>
      <c r="J75" s="82">
        <v>30</v>
      </c>
      <c r="K75" s="82">
        <v>39</v>
      </c>
      <c r="L75" s="82" t="s">
        <v>128</v>
      </c>
      <c r="M75" s="82" t="s">
        <v>128</v>
      </c>
      <c r="N75" s="82">
        <v>100</v>
      </c>
      <c r="O75" s="82">
        <v>61</v>
      </c>
      <c r="P75" s="82">
        <v>3.9</v>
      </c>
      <c r="Q75" s="82">
        <v>62</v>
      </c>
    </row>
    <row r="76" spans="1:17" ht="31.5" x14ac:dyDescent="0.25">
      <c r="A76" s="15">
        <v>62</v>
      </c>
      <c r="B76" s="33" t="s">
        <v>115</v>
      </c>
      <c r="C76" s="18">
        <v>18</v>
      </c>
      <c r="D76" s="19">
        <v>18</v>
      </c>
      <c r="E76" s="20">
        <v>1</v>
      </c>
      <c r="F76" s="18">
        <v>8</v>
      </c>
      <c r="G76" s="20">
        <v>0.44</v>
      </c>
      <c r="H76" s="18">
        <v>3</v>
      </c>
      <c r="I76" s="20">
        <v>0.17</v>
      </c>
      <c r="J76" s="18">
        <v>7</v>
      </c>
      <c r="K76" s="20">
        <v>0.39</v>
      </c>
      <c r="L76" s="18"/>
      <c r="M76" s="20"/>
      <c r="N76" s="21">
        <v>1</v>
      </c>
      <c r="O76" s="3">
        <v>0.61</v>
      </c>
      <c r="P76" s="4">
        <v>4.0999999999999996</v>
      </c>
      <c r="Q76" s="5">
        <v>0.69</v>
      </c>
    </row>
    <row r="77" spans="1:17" ht="37.15" customHeight="1" x14ac:dyDescent="0.25">
      <c r="A77" s="15">
        <v>64</v>
      </c>
      <c r="B77" s="33" t="s">
        <v>116</v>
      </c>
      <c r="C77" s="18">
        <v>22</v>
      </c>
      <c r="D77" s="19">
        <v>21</v>
      </c>
      <c r="E77" s="20">
        <v>0.95</v>
      </c>
      <c r="F77" s="18">
        <v>5</v>
      </c>
      <c r="G77" s="20">
        <v>0.24</v>
      </c>
      <c r="H77" s="18">
        <v>7</v>
      </c>
      <c r="I77" s="20">
        <v>0.33</v>
      </c>
      <c r="J77" s="18">
        <v>8</v>
      </c>
      <c r="K77" s="20">
        <v>0.38</v>
      </c>
      <c r="L77" s="18">
        <v>1</v>
      </c>
      <c r="M77" s="20">
        <v>0.05</v>
      </c>
      <c r="N77" s="21">
        <v>0.95</v>
      </c>
      <c r="O77" s="3">
        <v>0.56999999999999995</v>
      </c>
      <c r="P77" s="4">
        <v>3.8</v>
      </c>
      <c r="Q77" s="5">
        <v>0.51</v>
      </c>
    </row>
    <row r="78" spans="1:17" ht="31.5" x14ac:dyDescent="0.25">
      <c r="A78" s="15">
        <v>66</v>
      </c>
      <c r="B78" s="33" t="s">
        <v>117</v>
      </c>
      <c r="C78" s="18">
        <v>20</v>
      </c>
      <c r="D78" s="19">
        <v>19</v>
      </c>
      <c r="E78" s="20">
        <v>0.95</v>
      </c>
      <c r="F78" s="18">
        <v>6</v>
      </c>
      <c r="G78" s="20">
        <v>0.31</v>
      </c>
      <c r="H78" s="18">
        <v>3</v>
      </c>
      <c r="I78" s="20">
        <v>0.16</v>
      </c>
      <c r="J78" s="18">
        <v>7</v>
      </c>
      <c r="K78" s="20">
        <v>0.37</v>
      </c>
      <c r="L78" s="18">
        <v>3</v>
      </c>
      <c r="M78" s="20">
        <v>0.16</v>
      </c>
      <c r="N78" s="21">
        <v>0.84</v>
      </c>
      <c r="O78" s="3">
        <v>0.47399999999999998</v>
      </c>
      <c r="P78" s="4">
        <v>3.6</v>
      </c>
      <c r="Q78" s="5">
        <v>0.72599999999999998</v>
      </c>
    </row>
    <row r="79" spans="1:17" ht="31.5" x14ac:dyDescent="0.25">
      <c r="A79" s="15">
        <v>70</v>
      </c>
      <c r="B79" s="33" t="s">
        <v>118</v>
      </c>
      <c r="C79" s="18">
        <v>13</v>
      </c>
      <c r="D79" s="19">
        <v>10</v>
      </c>
      <c r="E79" s="20">
        <v>0.77</v>
      </c>
      <c r="F79" s="18">
        <v>0</v>
      </c>
      <c r="G79" s="20">
        <v>0</v>
      </c>
      <c r="H79" s="18">
        <v>8</v>
      </c>
      <c r="I79" s="20">
        <v>0.8</v>
      </c>
      <c r="J79" s="18">
        <v>2</v>
      </c>
      <c r="K79" s="20">
        <v>0.2</v>
      </c>
      <c r="L79" s="18">
        <v>0</v>
      </c>
      <c r="M79" s="20">
        <v>0</v>
      </c>
      <c r="N79" s="21">
        <v>1</v>
      </c>
      <c r="O79" s="3">
        <v>0.8</v>
      </c>
      <c r="P79" s="4">
        <v>3.8</v>
      </c>
      <c r="Q79" s="5">
        <v>0.57999999999999996</v>
      </c>
    </row>
    <row r="80" spans="1:17" ht="32.25" thickBot="1" x14ac:dyDescent="0.3">
      <c r="A80" s="15">
        <v>73</v>
      </c>
      <c r="B80" s="33" t="s">
        <v>119</v>
      </c>
      <c r="C80" s="18">
        <v>9</v>
      </c>
      <c r="D80" s="19">
        <v>8</v>
      </c>
      <c r="E80" s="20">
        <v>0.89</v>
      </c>
      <c r="F80" s="18">
        <v>3</v>
      </c>
      <c r="G80" s="20">
        <v>0.37</v>
      </c>
      <c r="H80" s="18">
        <v>4</v>
      </c>
      <c r="I80" s="20">
        <v>0.25</v>
      </c>
      <c r="J80" s="18">
        <v>2</v>
      </c>
      <c r="K80" s="20">
        <v>0.25</v>
      </c>
      <c r="L80" s="18">
        <v>1</v>
      </c>
      <c r="M80" s="20">
        <v>0.13</v>
      </c>
      <c r="N80" s="21">
        <v>0.87</v>
      </c>
      <c r="O80" s="3">
        <v>0.62</v>
      </c>
      <c r="P80" s="4">
        <v>3.9</v>
      </c>
      <c r="Q80" s="5">
        <v>0.64</v>
      </c>
    </row>
    <row r="81" spans="1:17" s="148" customFormat="1" ht="16.5" thickBot="1" x14ac:dyDescent="0.3">
      <c r="A81" s="149"/>
      <c r="B81" s="27" t="s">
        <v>9</v>
      </c>
      <c r="C81" s="150">
        <v>180</v>
      </c>
      <c r="D81" s="151">
        <v>168</v>
      </c>
      <c r="E81" s="151">
        <v>93</v>
      </c>
      <c r="F81" s="151">
        <v>45</v>
      </c>
      <c r="G81" s="151">
        <v>27</v>
      </c>
      <c r="H81" s="151">
        <v>53</v>
      </c>
      <c r="I81" s="151">
        <v>32</v>
      </c>
      <c r="J81" s="151">
        <v>65</v>
      </c>
      <c r="K81" s="151">
        <v>38</v>
      </c>
      <c r="L81" s="151">
        <v>5</v>
      </c>
      <c r="M81" s="151">
        <v>3</v>
      </c>
      <c r="N81" s="151">
        <v>97</v>
      </c>
      <c r="O81" s="151">
        <v>58</v>
      </c>
      <c r="P81" s="13">
        <v>3.8</v>
      </c>
      <c r="Q81" s="14">
        <v>0.61</v>
      </c>
    </row>
    <row r="82" spans="1:17" ht="15.75" x14ac:dyDescent="0.25">
      <c r="A82" s="15"/>
      <c r="B82" s="58" t="s">
        <v>51</v>
      </c>
      <c r="C82" s="46"/>
      <c r="D82" s="46"/>
      <c r="E82" s="47"/>
      <c r="F82" s="46"/>
      <c r="G82" s="48"/>
      <c r="H82" s="46"/>
      <c r="I82" s="48"/>
      <c r="J82" s="46"/>
      <c r="K82" s="48"/>
      <c r="L82" s="46"/>
      <c r="M82" s="48"/>
      <c r="N82" s="49"/>
      <c r="O82" s="50"/>
      <c r="P82" s="51"/>
      <c r="Q82" s="52"/>
    </row>
    <row r="83" spans="1:17" ht="15.75" x14ac:dyDescent="0.25">
      <c r="A83" s="15">
        <v>75</v>
      </c>
      <c r="B83" s="17" t="s">
        <v>42</v>
      </c>
      <c r="C83" s="83">
        <v>53</v>
      </c>
      <c r="D83" s="84">
        <v>46</v>
      </c>
      <c r="E83" s="85">
        <v>86.79</v>
      </c>
      <c r="F83" s="84">
        <v>15</v>
      </c>
      <c r="G83" s="85">
        <v>32.61</v>
      </c>
      <c r="H83" s="84">
        <v>15</v>
      </c>
      <c r="I83" s="86">
        <v>32.6</v>
      </c>
      <c r="J83" s="84">
        <v>14</v>
      </c>
      <c r="K83" s="86">
        <v>30.4</v>
      </c>
      <c r="L83" s="84">
        <v>2</v>
      </c>
      <c r="M83" s="86">
        <v>4.3</v>
      </c>
      <c r="N83" s="87">
        <v>95.7</v>
      </c>
      <c r="O83" s="86">
        <v>65.2</v>
      </c>
      <c r="P83" s="88">
        <v>3.9</v>
      </c>
      <c r="Q83" s="89">
        <v>65.099999999999994</v>
      </c>
    </row>
    <row r="84" spans="1:17" ht="15.75" x14ac:dyDescent="0.25">
      <c r="A84" s="15">
        <v>76</v>
      </c>
      <c r="B84" s="17" t="s">
        <v>43</v>
      </c>
      <c r="C84" s="83">
        <v>62</v>
      </c>
      <c r="D84" s="84">
        <v>50</v>
      </c>
      <c r="E84" s="85">
        <v>80.650000000000006</v>
      </c>
      <c r="F84" s="84">
        <v>12</v>
      </c>
      <c r="G84" s="85">
        <v>24</v>
      </c>
      <c r="H84" s="84">
        <v>12</v>
      </c>
      <c r="I84" s="85">
        <v>24</v>
      </c>
      <c r="J84" s="84">
        <v>22</v>
      </c>
      <c r="K84" s="85">
        <v>44</v>
      </c>
      <c r="L84" s="84">
        <v>4</v>
      </c>
      <c r="M84" s="85">
        <v>8</v>
      </c>
      <c r="N84" s="90">
        <v>92</v>
      </c>
      <c r="O84" s="85">
        <v>48</v>
      </c>
      <c r="P84" s="88">
        <v>3.6</v>
      </c>
      <c r="Q84" s="89">
        <v>56.5</v>
      </c>
    </row>
    <row r="85" spans="1:17" ht="15.75" x14ac:dyDescent="0.25">
      <c r="A85" s="15">
        <v>77</v>
      </c>
      <c r="B85" s="17" t="s">
        <v>44</v>
      </c>
      <c r="C85" s="91">
        <v>16</v>
      </c>
      <c r="D85" s="92">
        <v>12</v>
      </c>
      <c r="E85" s="93">
        <v>75</v>
      </c>
      <c r="F85" s="92">
        <v>1</v>
      </c>
      <c r="G85" s="93">
        <v>8.3330000000000002</v>
      </c>
      <c r="H85" s="92">
        <v>2</v>
      </c>
      <c r="I85" s="94">
        <v>16.7</v>
      </c>
      <c r="J85" s="92">
        <v>5</v>
      </c>
      <c r="K85" s="94">
        <v>41.7</v>
      </c>
      <c r="L85" s="92">
        <v>4</v>
      </c>
      <c r="M85" s="94">
        <v>33.299999999999997</v>
      </c>
      <c r="N85" s="95">
        <v>66.7</v>
      </c>
      <c r="O85" s="93">
        <v>25</v>
      </c>
      <c r="P85" s="96">
        <v>3</v>
      </c>
      <c r="Q85" s="97">
        <v>39.299999999999997</v>
      </c>
    </row>
    <row r="86" spans="1:17" ht="15.75" x14ac:dyDescent="0.25">
      <c r="A86" s="15">
        <v>78</v>
      </c>
      <c r="B86" s="17" t="s">
        <v>45</v>
      </c>
      <c r="C86" s="98">
        <v>41</v>
      </c>
      <c r="D86" s="99">
        <v>36</v>
      </c>
      <c r="E86" s="100">
        <v>87.8</v>
      </c>
      <c r="F86" s="99">
        <v>17</v>
      </c>
      <c r="G86" s="100">
        <v>47.2</v>
      </c>
      <c r="H86" s="99">
        <v>9</v>
      </c>
      <c r="I86" s="101">
        <v>25</v>
      </c>
      <c r="J86" s="99">
        <v>9</v>
      </c>
      <c r="K86" s="101">
        <v>25</v>
      </c>
      <c r="L86" s="99">
        <v>1</v>
      </c>
      <c r="M86" s="100">
        <v>2.8</v>
      </c>
      <c r="N86" s="102">
        <v>97.2</v>
      </c>
      <c r="O86" s="100">
        <v>72.2</v>
      </c>
      <c r="P86" s="103">
        <v>4.2</v>
      </c>
      <c r="Q86" s="88">
        <v>72.7</v>
      </c>
    </row>
    <row r="87" spans="1:17" ht="15.75" x14ac:dyDescent="0.25">
      <c r="A87" s="15">
        <v>79</v>
      </c>
      <c r="B87" s="17" t="s">
        <v>46</v>
      </c>
      <c r="C87" s="98">
        <v>28</v>
      </c>
      <c r="D87" s="99">
        <v>27</v>
      </c>
      <c r="E87" s="100">
        <v>96.4</v>
      </c>
      <c r="F87" s="99">
        <v>13</v>
      </c>
      <c r="G87" s="100">
        <v>48.1</v>
      </c>
      <c r="H87" s="99">
        <v>6</v>
      </c>
      <c r="I87" s="100">
        <v>22.2</v>
      </c>
      <c r="J87" s="99">
        <v>6</v>
      </c>
      <c r="K87" s="100">
        <v>22.2</v>
      </c>
      <c r="L87" s="99">
        <v>2</v>
      </c>
      <c r="M87" s="100">
        <v>7.4</v>
      </c>
      <c r="N87" s="102">
        <v>92.6</v>
      </c>
      <c r="O87" s="100">
        <v>70.400000000000006</v>
      </c>
      <c r="P87" s="103">
        <v>4.0999999999999996</v>
      </c>
      <c r="Q87" s="104">
        <v>71.599999999999994</v>
      </c>
    </row>
    <row r="88" spans="1:17" ht="15.75" x14ac:dyDescent="0.25">
      <c r="A88" s="15">
        <v>80</v>
      </c>
      <c r="B88" s="17" t="s">
        <v>47</v>
      </c>
      <c r="C88" s="100">
        <v>20</v>
      </c>
      <c r="D88" s="102">
        <v>18</v>
      </c>
      <c r="E88" s="101">
        <v>90</v>
      </c>
      <c r="F88" s="102">
        <v>7</v>
      </c>
      <c r="G88" s="101">
        <v>38.89</v>
      </c>
      <c r="H88" s="102">
        <v>4</v>
      </c>
      <c r="I88" s="100">
        <v>22.2</v>
      </c>
      <c r="J88" s="102">
        <v>7</v>
      </c>
      <c r="K88" s="100">
        <v>38.9</v>
      </c>
      <c r="L88" s="102">
        <v>0</v>
      </c>
      <c r="M88" s="101">
        <v>0</v>
      </c>
      <c r="N88" s="102">
        <v>100</v>
      </c>
      <c r="O88" s="100">
        <v>61.1</v>
      </c>
      <c r="P88" s="105">
        <v>4</v>
      </c>
      <c r="Q88" s="104">
        <v>67.099999999999994</v>
      </c>
    </row>
    <row r="89" spans="1:17" ht="15.75" x14ac:dyDescent="0.25">
      <c r="A89" s="15">
        <v>82</v>
      </c>
      <c r="B89" s="115" t="s">
        <v>129</v>
      </c>
      <c r="C89" s="98">
        <v>8</v>
      </c>
      <c r="D89" s="99">
        <v>8</v>
      </c>
      <c r="E89" s="100">
        <v>100</v>
      </c>
      <c r="F89" s="99">
        <v>2</v>
      </c>
      <c r="G89" s="101">
        <v>25</v>
      </c>
      <c r="H89" s="99">
        <v>0</v>
      </c>
      <c r="I89" s="101">
        <v>0</v>
      </c>
      <c r="J89" s="99">
        <v>3</v>
      </c>
      <c r="K89" s="100">
        <v>37.5</v>
      </c>
      <c r="L89" s="99">
        <v>3</v>
      </c>
      <c r="M89" s="100">
        <v>37.5</v>
      </c>
      <c r="N89" s="102">
        <v>62.5</v>
      </c>
      <c r="O89" s="101">
        <v>25</v>
      </c>
      <c r="P89" s="106">
        <v>3.1</v>
      </c>
      <c r="Q89" s="107">
        <v>44.5</v>
      </c>
    </row>
    <row r="90" spans="1:17" ht="15.75" x14ac:dyDescent="0.25">
      <c r="A90" s="15">
        <v>85</v>
      </c>
      <c r="B90" s="17" t="s">
        <v>48</v>
      </c>
      <c r="C90" s="91">
        <v>8</v>
      </c>
      <c r="D90" s="92">
        <v>8</v>
      </c>
      <c r="E90" s="94">
        <v>100</v>
      </c>
      <c r="F90" s="92">
        <v>1</v>
      </c>
      <c r="G90" s="94">
        <v>12.5</v>
      </c>
      <c r="H90" s="92">
        <v>0</v>
      </c>
      <c r="I90" s="93">
        <v>0</v>
      </c>
      <c r="J90" s="92">
        <v>7</v>
      </c>
      <c r="K90" s="94">
        <v>87.5</v>
      </c>
      <c r="L90" s="92">
        <v>0</v>
      </c>
      <c r="M90" s="93">
        <v>0</v>
      </c>
      <c r="N90" s="95">
        <v>100</v>
      </c>
      <c r="O90" s="94">
        <v>12.5</v>
      </c>
      <c r="P90" s="108">
        <v>3.3</v>
      </c>
      <c r="Q90" s="109">
        <v>44</v>
      </c>
    </row>
    <row r="91" spans="1:17" ht="15.75" x14ac:dyDescent="0.25">
      <c r="A91" s="15">
        <v>87</v>
      </c>
      <c r="B91" s="17" t="s">
        <v>49</v>
      </c>
      <c r="C91" s="110">
        <v>2</v>
      </c>
      <c r="D91" s="111">
        <v>2</v>
      </c>
      <c r="E91" s="110">
        <v>100</v>
      </c>
      <c r="F91" s="111">
        <v>1</v>
      </c>
      <c r="G91" s="112">
        <v>50</v>
      </c>
      <c r="H91" s="111">
        <v>1</v>
      </c>
      <c r="I91" s="112">
        <v>50</v>
      </c>
      <c r="J91" s="111">
        <v>0</v>
      </c>
      <c r="K91" s="112">
        <v>0</v>
      </c>
      <c r="L91" s="111">
        <v>0</v>
      </c>
      <c r="M91" s="112">
        <v>0</v>
      </c>
      <c r="N91" s="111">
        <v>100</v>
      </c>
      <c r="O91" s="110">
        <v>100</v>
      </c>
      <c r="P91" s="113">
        <v>4.5</v>
      </c>
      <c r="Q91" s="114">
        <v>82</v>
      </c>
    </row>
    <row r="92" spans="1:17" ht="16.5" thickBot="1" x14ac:dyDescent="0.3">
      <c r="A92" s="15">
        <v>88</v>
      </c>
      <c r="B92" s="22" t="s">
        <v>50</v>
      </c>
      <c r="C92" s="94">
        <v>4</v>
      </c>
      <c r="D92" s="95">
        <v>4</v>
      </c>
      <c r="E92" s="94">
        <v>100</v>
      </c>
      <c r="F92" s="92">
        <v>0</v>
      </c>
      <c r="G92" s="93">
        <v>0</v>
      </c>
      <c r="H92" s="92">
        <v>3</v>
      </c>
      <c r="I92" s="93">
        <v>75</v>
      </c>
      <c r="J92" s="92">
        <v>1</v>
      </c>
      <c r="K92" s="93">
        <v>25</v>
      </c>
      <c r="L92" s="92">
        <v>0</v>
      </c>
      <c r="M92" s="93">
        <v>0</v>
      </c>
      <c r="N92" s="95">
        <v>100</v>
      </c>
      <c r="O92" s="93">
        <v>75</v>
      </c>
      <c r="P92" s="108">
        <v>3.8</v>
      </c>
      <c r="Q92" s="109">
        <v>57</v>
      </c>
    </row>
    <row r="93" spans="1:17" ht="16.5" thickBot="1" x14ac:dyDescent="0.3">
      <c r="A93" s="15"/>
      <c r="B93" s="27" t="s">
        <v>9</v>
      </c>
      <c r="C93" s="152">
        <v>242</v>
      </c>
      <c r="D93" s="153">
        <v>211</v>
      </c>
      <c r="E93" s="153">
        <v>87.2</v>
      </c>
      <c r="F93" s="153">
        <v>69</v>
      </c>
      <c r="G93" s="153">
        <v>32.700000000000003</v>
      </c>
      <c r="H93" s="153">
        <v>52</v>
      </c>
      <c r="I93" s="153">
        <v>24.6</v>
      </c>
      <c r="J93" s="153">
        <v>74</v>
      </c>
      <c r="K93" s="153">
        <v>35.1</v>
      </c>
      <c r="L93" s="153">
        <v>16</v>
      </c>
      <c r="M93" s="153">
        <v>7.6</v>
      </c>
      <c r="N93" s="153">
        <v>92.4</v>
      </c>
      <c r="O93" s="153">
        <v>57.3</v>
      </c>
      <c r="P93" s="154">
        <v>3.8</v>
      </c>
      <c r="Q93" s="155">
        <v>62.3</v>
      </c>
    </row>
    <row r="94" spans="1:17" ht="15.75" x14ac:dyDescent="0.25">
      <c r="B94" s="35" t="s">
        <v>67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7"/>
      <c r="P94" s="57"/>
      <c r="Q94" s="57"/>
    </row>
    <row r="95" spans="1:17" ht="15.75" x14ac:dyDescent="0.25">
      <c r="A95" s="15">
        <v>90</v>
      </c>
      <c r="B95" s="156" t="s">
        <v>120</v>
      </c>
      <c r="C95" s="119">
        <v>37</v>
      </c>
      <c r="D95" s="119">
        <v>36</v>
      </c>
      <c r="E95" s="4">
        <f t="shared" ref="E95:E116" si="9">(D95/C95)*100</f>
        <v>97.297297297297305</v>
      </c>
      <c r="F95" s="119">
        <v>13</v>
      </c>
      <c r="G95" s="4">
        <f t="shared" ref="G95:G107" si="10">(F95/D95)*100</f>
        <v>36.111111111111107</v>
      </c>
      <c r="H95" s="119">
        <v>19</v>
      </c>
      <c r="I95" s="120">
        <v>52.8</v>
      </c>
      <c r="J95" s="119">
        <v>4</v>
      </c>
      <c r="K95" s="120">
        <v>11.1</v>
      </c>
      <c r="L95" s="121"/>
      <c r="M95" s="120"/>
      <c r="N95" s="4">
        <f t="shared" ref="N95:N116" si="11">100*(F95+H95+J95)/D95</f>
        <v>100</v>
      </c>
      <c r="O95" s="4">
        <f t="shared" ref="O95:O116" si="12">100*(F95+H95)/D95</f>
        <v>88.888888888888886</v>
      </c>
      <c r="P95" s="118">
        <f t="shared" ref="P95:P117" si="13">(5*F95+4*H95+3*J95+2*L95)/D95</f>
        <v>4.25</v>
      </c>
      <c r="Q95" s="118">
        <f t="shared" ref="Q95:Q117" si="14">(L95*14+J95*36+H95*64+F95*100)/D95</f>
        <v>73.888888888888886</v>
      </c>
    </row>
    <row r="96" spans="1:17" ht="15.75" x14ac:dyDescent="0.25">
      <c r="A96" s="15">
        <v>92</v>
      </c>
      <c r="B96" s="156" t="s">
        <v>121</v>
      </c>
      <c r="C96" s="123">
        <v>21</v>
      </c>
      <c r="D96" s="123">
        <v>18</v>
      </c>
      <c r="E96" s="4">
        <f t="shared" si="9"/>
        <v>85.714285714285708</v>
      </c>
      <c r="F96" s="123">
        <v>4</v>
      </c>
      <c r="G96" s="4">
        <f t="shared" si="10"/>
        <v>22.222222222222221</v>
      </c>
      <c r="H96" s="123">
        <v>8</v>
      </c>
      <c r="I96" s="124">
        <v>44.4</v>
      </c>
      <c r="J96" s="123">
        <v>6</v>
      </c>
      <c r="K96" s="124">
        <v>33.299999999999997</v>
      </c>
      <c r="L96" s="125"/>
      <c r="M96" s="124"/>
      <c r="N96" s="4">
        <f t="shared" si="11"/>
        <v>100</v>
      </c>
      <c r="O96" s="4">
        <f t="shared" si="12"/>
        <v>66.666666666666671</v>
      </c>
      <c r="P96" s="118">
        <f t="shared" si="13"/>
        <v>3.8888888888888888</v>
      </c>
      <c r="Q96" s="118">
        <f t="shared" si="14"/>
        <v>62.666666666666664</v>
      </c>
    </row>
    <row r="97" spans="1:17" ht="16.5" thickBot="1" x14ac:dyDescent="0.3">
      <c r="A97" s="15">
        <v>93</v>
      </c>
      <c r="B97" s="156" t="s">
        <v>52</v>
      </c>
      <c r="C97" s="126">
        <v>10</v>
      </c>
      <c r="D97" s="126">
        <v>10</v>
      </c>
      <c r="E97" s="4">
        <f t="shared" si="9"/>
        <v>100</v>
      </c>
      <c r="F97" s="126">
        <v>2</v>
      </c>
      <c r="G97" s="4">
        <f t="shared" si="10"/>
        <v>20</v>
      </c>
      <c r="H97" s="126">
        <v>1</v>
      </c>
      <c r="I97" s="127">
        <v>10</v>
      </c>
      <c r="J97" s="126">
        <v>7</v>
      </c>
      <c r="K97" s="127">
        <v>70</v>
      </c>
      <c r="L97" s="128"/>
      <c r="M97" s="127"/>
      <c r="N97" s="4">
        <f t="shared" si="11"/>
        <v>100</v>
      </c>
      <c r="O97" s="4">
        <f t="shared" si="12"/>
        <v>30</v>
      </c>
      <c r="P97" s="118">
        <f t="shared" si="13"/>
        <v>3.5</v>
      </c>
      <c r="Q97" s="118">
        <f t="shared" si="14"/>
        <v>51.6</v>
      </c>
    </row>
    <row r="98" spans="1:17" ht="16.5" thickBot="1" x14ac:dyDescent="0.3">
      <c r="A98" s="15">
        <v>94</v>
      </c>
      <c r="B98" s="156" t="s">
        <v>122</v>
      </c>
      <c r="C98" s="157">
        <v>49</v>
      </c>
      <c r="D98" s="158">
        <v>44</v>
      </c>
      <c r="E98" s="158">
        <v>89.8</v>
      </c>
      <c r="F98" s="158">
        <v>22</v>
      </c>
      <c r="G98" s="158">
        <v>50</v>
      </c>
      <c r="H98" s="158">
        <v>18</v>
      </c>
      <c r="I98" s="158">
        <v>40.9</v>
      </c>
      <c r="J98" s="158">
        <v>3</v>
      </c>
      <c r="K98" s="158">
        <v>6.8</v>
      </c>
      <c r="L98" s="158">
        <v>1</v>
      </c>
      <c r="M98" s="158">
        <v>2.2999999999999998</v>
      </c>
      <c r="N98" s="158">
        <v>97.7</v>
      </c>
      <c r="O98" s="158">
        <v>90.9</v>
      </c>
      <c r="P98" s="118">
        <v>4.3099999999999996</v>
      </c>
      <c r="Q98" s="118">
        <v>77.3</v>
      </c>
    </row>
    <row r="99" spans="1:17" ht="32.25" thickBot="1" x14ac:dyDescent="0.3">
      <c r="A99" s="15">
        <v>95</v>
      </c>
      <c r="B99" s="156" t="s">
        <v>53</v>
      </c>
      <c r="C99" s="157">
        <v>36</v>
      </c>
      <c r="D99" s="158">
        <v>33</v>
      </c>
      <c r="E99" s="158">
        <v>91.7</v>
      </c>
      <c r="F99" s="158">
        <v>12</v>
      </c>
      <c r="G99" s="158">
        <v>36.4</v>
      </c>
      <c r="H99" s="158">
        <v>9</v>
      </c>
      <c r="I99" s="158">
        <v>27.3</v>
      </c>
      <c r="J99" s="158">
        <v>12</v>
      </c>
      <c r="K99" s="158">
        <v>36.4</v>
      </c>
      <c r="L99" s="158"/>
      <c r="M99" s="158"/>
      <c r="N99" s="158">
        <v>100</v>
      </c>
      <c r="O99" s="158">
        <v>63.6</v>
      </c>
      <c r="P99" s="118">
        <f t="shared" si="13"/>
        <v>4</v>
      </c>
      <c r="Q99" s="118">
        <v>66</v>
      </c>
    </row>
    <row r="100" spans="1:17" ht="16.5" thickBot="1" x14ac:dyDescent="0.3">
      <c r="A100" s="15">
        <v>96</v>
      </c>
      <c r="B100" s="156" t="s">
        <v>123</v>
      </c>
      <c r="C100" s="129">
        <v>55</v>
      </c>
      <c r="D100" s="130">
        <v>47</v>
      </c>
      <c r="E100" s="4">
        <f t="shared" si="9"/>
        <v>85.454545454545453</v>
      </c>
      <c r="F100" s="129">
        <v>18</v>
      </c>
      <c r="G100" s="4">
        <f t="shared" si="10"/>
        <v>38.297872340425535</v>
      </c>
      <c r="H100" s="129">
        <v>18</v>
      </c>
      <c r="I100" s="131">
        <v>38.299999999999997</v>
      </c>
      <c r="J100" s="129">
        <v>11</v>
      </c>
      <c r="K100" s="131">
        <v>23.4</v>
      </c>
      <c r="L100" s="132"/>
      <c r="M100" s="131"/>
      <c r="N100" s="4">
        <f t="shared" si="11"/>
        <v>100</v>
      </c>
      <c r="O100" s="4">
        <f t="shared" si="12"/>
        <v>76.59574468085107</v>
      </c>
      <c r="P100" s="118">
        <f t="shared" si="13"/>
        <v>4.1489361702127656</v>
      </c>
      <c r="Q100" s="118">
        <f t="shared" si="14"/>
        <v>71.234042553191486</v>
      </c>
    </row>
    <row r="101" spans="1:17" ht="31.5" customHeight="1" thickBot="1" x14ac:dyDescent="0.3">
      <c r="A101" s="15">
        <v>97</v>
      </c>
      <c r="B101" s="156" t="s">
        <v>54</v>
      </c>
      <c r="C101" s="157">
        <v>25</v>
      </c>
      <c r="D101" s="158">
        <v>22</v>
      </c>
      <c r="E101" s="158">
        <v>88</v>
      </c>
      <c r="F101" s="158">
        <v>4</v>
      </c>
      <c r="G101" s="158">
        <v>18.2</v>
      </c>
      <c r="H101" s="158">
        <v>4</v>
      </c>
      <c r="I101" s="158">
        <v>18.2</v>
      </c>
      <c r="J101" s="158">
        <v>14</v>
      </c>
      <c r="K101" s="158">
        <v>63.6</v>
      </c>
      <c r="L101" s="158"/>
      <c r="M101" s="158"/>
      <c r="N101" s="158">
        <v>100</v>
      </c>
      <c r="O101" s="158">
        <v>36.4</v>
      </c>
      <c r="P101" s="118">
        <f t="shared" si="13"/>
        <v>3.5454545454545454</v>
      </c>
      <c r="Q101" s="118">
        <v>53</v>
      </c>
    </row>
    <row r="102" spans="1:17" ht="15.75" x14ac:dyDescent="0.25">
      <c r="A102" s="15">
        <v>98</v>
      </c>
      <c r="B102" s="156" t="s">
        <v>124</v>
      </c>
      <c r="C102" s="116">
        <v>48</v>
      </c>
      <c r="D102" s="116">
        <v>44</v>
      </c>
      <c r="E102" s="4">
        <f t="shared" si="9"/>
        <v>91.666666666666657</v>
      </c>
      <c r="F102" s="116">
        <v>18</v>
      </c>
      <c r="G102" s="4">
        <f t="shared" si="10"/>
        <v>40.909090909090914</v>
      </c>
      <c r="H102" s="116">
        <v>12</v>
      </c>
      <c r="I102" s="4">
        <v>27.3</v>
      </c>
      <c r="J102" s="116">
        <v>14</v>
      </c>
      <c r="K102" s="4">
        <v>31.8</v>
      </c>
      <c r="L102" s="117"/>
      <c r="M102" s="4"/>
      <c r="N102" s="4">
        <f t="shared" si="11"/>
        <v>100</v>
      </c>
      <c r="O102" s="4">
        <f t="shared" si="12"/>
        <v>68.181818181818187</v>
      </c>
      <c r="P102" s="118">
        <f t="shared" si="13"/>
        <v>4.0909090909090908</v>
      </c>
      <c r="Q102" s="118">
        <f t="shared" si="14"/>
        <v>69.818181818181813</v>
      </c>
    </row>
    <row r="103" spans="1:17" ht="15.75" x14ac:dyDescent="0.25">
      <c r="A103" s="15">
        <v>99</v>
      </c>
      <c r="B103" s="156" t="s">
        <v>125</v>
      </c>
      <c r="C103" s="129">
        <v>9</v>
      </c>
      <c r="D103" s="130">
        <v>9</v>
      </c>
      <c r="E103" s="4">
        <f t="shared" si="9"/>
        <v>100</v>
      </c>
      <c r="F103" s="129"/>
      <c r="G103" s="4"/>
      <c r="H103" s="129">
        <v>1</v>
      </c>
      <c r="I103" s="131">
        <v>11.1</v>
      </c>
      <c r="J103" s="129">
        <v>7</v>
      </c>
      <c r="K103" s="131">
        <v>77.8</v>
      </c>
      <c r="L103" s="132">
        <v>1</v>
      </c>
      <c r="M103" s="131">
        <v>11.1</v>
      </c>
      <c r="N103" s="4">
        <f t="shared" si="11"/>
        <v>88.888888888888886</v>
      </c>
      <c r="O103" s="4">
        <f t="shared" si="12"/>
        <v>11.111111111111111</v>
      </c>
      <c r="P103" s="118">
        <f t="shared" si="13"/>
        <v>3</v>
      </c>
      <c r="Q103" s="118">
        <f t="shared" si="14"/>
        <v>36.666666666666664</v>
      </c>
    </row>
    <row r="104" spans="1:17" ht="15.75" x14ac:dyDescent="0.25">
      <c r="A104" s="15">
        <v>100</v>
      </c>
      <c r="B104" s="156" t="s">
        <v>55</v>
      </c>
      <c r="C104" s="119">
        <v>5</v>
      </c>
      <c r="D104" s="119">
        <v>5</v>
      </c>
      <c r="E104" s="4">
        <f t="shared" si="9"/>
        <v>100</v>
      </c>
      <c r="F104" s="119">
        <v>1</v>
      </c>
      <c r="G104" s="4">
        <f t="shared" si="10"/>
        <v>20</v>
      </c>
      <c r="H104" s="119">
        <v>3</v>
      </c>
      <c r="I104" s="120">
        <v>60</v>
      </c>
      <c r="J104" s="119">
        <v>1</v>
      </c>
      <c r="K104" s="120">
        <v>20</v>
      </c>
      <c r="L104" s="121"/>
      <c r="M104" s="120"/>
      <c r="N104" s="4">
        <f t="shared" si="11"/>
        <v>100</v>
      </c>
      <c r="O104" s="4">
        <f t="shared" si="12"/>
        <v>80</v>
      </c>
      <c r="P104" s="118">
        <f t="shared" si="13"/>
        <v>4</v>
      </c>
      <c r="Q104" s="118">
        <f t="shared" si="14"/>
        <v>65.599999999999994</v>
      </c>
    </row>
    <row r="105" spans="1:17" ht="31.5" x14ac:dyDescent="0.25">
      <c r="A105" s="15">
        <v>101</v>
      </c>
      <c r="B105" s="156" t="s">
        <v>56</v>
      </c>
      <c r="C105" s="123">
        <v>2</v>
      </c>
      <c r="D105" s="123">
        <v>2</v>
      </c>
      <c r="E105" s="4">
        <f t="shared" si="9"/>
        <v>100</v>
      </c>
      <c r="F105" s="123">
        <v>2</v>
      </c>
      <c r="G105" s="4">
        <f t="shared" si="10"/>
        <v>100</v>
      </c>
      <c r="H105" s="123"/>
      <c r="I105" s="124"/>
      <c r="J105" s="123"/>
      <c r="K105" s="124"/>
      <c r="L105" s="125"/>
      <c r="M105" s="124"/>
      <c r="N105" s="4">
        <f t="shared" si="11"/>
        <v>100</v>
      </c>
      <c r="O105" s="4">
        <f t="shared" si="12"/>
        <v>100</v>
      </c>
      <c r="P105" s="118">
        <f t="shared" si="13"/>
        <v>5</v>
      </c>
      <c r="Q105" s="118">
        <f t="shared" si="14"/>
        <v>100</v>
      </c>
    </row>
    <row r="106" spans="1:17" ht="15.75" x14ac:dyDescent="0.25">
      <c r="A106" s="15">
        <v>102</v>
      </c>
      <c r="B106" s="156" t="s">
        <v>57</v>
      </c>
      <c r="C106" s="116">
        <v>7</v>
      </c>
      <c r="D106" s="116">
        <v>7</v>
      </c>
      <c r="E106" s="4">
        <f t="shared" si="9"/>
        <v>100</v>
      </c>
      <c r="F106" s="116"/>
      <c r="G106" s="4"/>
      <c r="H106" s="116">
        <v>4</v>
      </c>
      <c r="I106" s="4">
        <v>57.1</v>
      </c>
      <c r="J106" s="116">
        <v>3</v>
      </c>
      <c r="K106" s="4">
        <v>42.9</v>
      </c>
      <c r="L106" s="117"/>
      <c r="M106" s="4"/>
      <c r="N106" s="4">
        <f t="shared" si="11"/>
        <v>100</v>
      </c>
      <c r="O106" s="4">
        <f t="shared" si="12"/>
        <v>57.142857142857146</v>
      </c>
      <c r="P106" s="118">
        <f t="shared" si="13"/>
        <v>3.5714285714285716</v>
      </c>
      <c r="Q106" s="118">
        <f t="shared" si="14"/>
        <v>52</v>
      </c>
    </row>
    <row r="107" spans="1:17" ht="15.75" x14ac:dyDescent="0.25">
      <c r="A107" s="15">
        <v>103</v>
      </c>
      <c r="B107" s="156" t="s">
        <v>58</v>
      </c>
      <c r="C107" s="130">
        <v>14</v>
      </c>
      <c r="D107" s="130">
        <v>13</v>
      </c>
      <c r="E107" s="4">
        <f t="shared" si="9"/>
        <v>92.857142857142861</v>
      </c>
      <c r="F107" s="133">
        <v>3</v>
      </c>
      <c r="G107" s="4">
        <f t="shared" si="10"/>
        <v>23.076923076923077</v>
      </c>
      <c r="H107" s="133">
        <v>4</v>
      </c>
      <c r="I107" s="131">
        <v>30.8</v>
      </c>
      <c r="J107" s="130">
        <v>6</v>
      </c>
      <c r="K107" s="131">
        <v>46.2</v>
      </c>
      <c r="L107" s="130"/>
      <c r="M107" s="131"/>
      <c r="N107" s="4">
        <f t="shared" si="11"/>
        <v>100</v>
      </c>
      <c r="O107" s="4">
        <f t="shared" si="12"/>
        <v>53.846153846153847</v>
      </c>
      <c r="P107" s="118">
        <f t="shared" si="13"/>
        <v>3.7692307692307692</v>
      </c>
      <c r="Q107" s="118">
        <f t="shared" si="14"/>
        <v>59.384615384615387</v>
      </c>
    </row>
    <row r="108" spans="1:17" ht="15.75" x14ac:dyDescent="0.25">
      <c r="A108" s="15">
        <v>105</v>
      </c>
      <c r="B108" s="159" t="s">
        <v>130</v>
      </c>
      <c r="C108" s="116">
        <v>3</v>
      </c>
      <c r="D108" s="134">
        <v>3</v>
      </c>
      <c r="E108" s="4">
        <f t="shared" si="9"/>
        <v>100</v>
      </c>
      <c r="F108" s="134"/>
      <c r="G108" s="4"/>
      <c r="H108" s="134">
        <v>2</v>
      </c>
      <c r="I108" s="10">
        <v>66.7</v>
      </c>
      <c r="J108" s="134">
        <v>1</v>
      </c>
      <c r="K108" s="10">
        <v>33.299999999999997</v>
      </c>
      <c r="L108" s="134"/>
      <c r="M108" s="10"/>
      <c r="N108" s="4">
        <f t="shared" si="11"/>
        <v>100</v>
      </c>
      <c r="O108" s="4">
        <f t="shared" si="12"/>
        <v>66.666666666666671</v>
      </c>
      <c r="P108" s="118">
        <f t="shared" si="13"/>
        <v>3.6666666666666665</v>
      </c>
      <c r="Q108" s="118">
        <f t="shared" si="14"/>
        <v>54.666666666666664</v>
      </c>
    </row>
    <row r="109" spans="1:17" ht="16.5" thickBot="1" x14ac:dyDescent="0.3">
      <c r="A109" s="15">
        <v>106</v>
      </c>
      <c r="B109" s="156" t="s">
        <v>59</v>
      </c>
      <c r="C109" s="135">
        <v>5</v>
      </c>
      <c r="D109" s="116">
        <v>5</v>
      </c>
      <c r="E109" s="4">
        <f t="shared" si="9"/>
        <v>100</v>
      </c>
      <c r="F109" s="116">
        <v>1</v>
      </c>
      <c r="G109" s="4">
        <f t="shared" ref="G109:G116" si="15">(F109/D109)*100</f>
        <v>20</v>
      </c>
      <c r="H109" s="116">
        <v>2</v>
      </c>
      <c r="I109" s="4">
        <v>40</v>
      </c>
      <c r="J109" s="116">
        <v>1</v>
      </c>
      <c r="K109" s="4">
        <v>20</v>
      </c>
      <c r="L109" s="116">
        <v>1</v>
      </c>
      <c r="M109" s="4">
        <v>20</v>
      </c>
      <c r="N109" s="4">
        <f t="shared" si="11"/>
        <v>80</v>
      </c>
      <c r="O109" s="4">
        <f t="shared" si="12"/>
        <v>60</v>
      </c>
      <c r="P109" s="118">
        <f t="shared" si="13"/>
        <v>3.6</v>
      </c>
      <c r="Q109" s="118">
        <f t="shared" si="14"/>
        <v>55.6</v>
      </c>
    </row>
    <row r="110" spans="1:17" ht="16.5" thickBot="1" x14ac:dyDescent="0.3">
      <c r="A110" s="15">
        <v>107</v>
      </c>
      <c r="B110" s="156" t="s">
        <v>60</v>
      </c>
      <c r="C110" s="157">
        <v>22</v>
      </c>
      <c r="D110" s="158">
        <v>22</v>
      </c>
      <c r="E110" s="158">
        <v>100</v>
      </c>
      <c r="F110" s="158">
        <v>3</v>
      </c>
      <c r="G110" s="158">
        <v>13.6</v>
      </c>
      <c r="H110" s="158">
        <v>8</v>
      </c>
      <c r="I110" s="158">
        <v>36.4</v>
      </c>
      <c r="J110" s="158">
        <v>11</v>
      </c>
      <c r="K110" s="158">
        <v>50</v>
      </c>
      <c r="L110" s="158"/>
      <c r="M110" s="158"/>
      <c r="N110" s="158">
        <v>100</v>
      </c>
      <c r="O110" s="158">
        <v>50</v>
      </c>
      <c r="P110" s="118">
        <v>3.6</v>
      </c>
      <c r="Q110" s="118">
        <v>55</v>
      </c>
    </row>
    <row r="111" spans="1:17" ht="15.75" x14ac:dyDescent="0.25">
      <c r="A111" s="15">
        <v>108</v>
      </c>
      <c r="B111" s="156" t="s">
        <v>61</v>
      </c>
      <c r="C111" s="122">
        <v>11</v>
      </c>
      <c r="D111" s="116">
        <v>11</v>
      </c>
      <c r="E111" s="4">
        <f t="shared" si="9"/>
        <v>100</v>
      </c>
      <c r="F111" s="116">
        <v>3</v>
      </c>
      <c r="G111" s="4">
        <f t="shared" si="15"/>
        <v>27.27272727272727</v>
      </c>
      <c r="H111" s="116">
        <v>1</v>
      </c>
      <c r="I111" s="4">
        <v>9</v>
      </c>
      <c r="J111" s="116">
        <v>6</v>
      </c>
      <c r="K111" s="4">
        <v>54.5</v>
      </c>
      <c r="L111" s="116">
        <v>1</v>
      </c>
      <c r="M111" s="4">
        <v>9</v>
      </c>
      <c r="N111" s="4">
        <f t="shared" si="11"/>
        <v>90.909090909090907</v>
      </c>
      <c r="O111" s="4">
        <f t="shared" si="12"/>
        <v>36.363636363636367</v>
      </c>
      <c r="P111" s="118">
        <f t="shared" si="13"/>
        <v>3.5454545454545454</v>
      </c>
      <c r="Q111" s="118">
        <f t="shared" si="14"/>
        <v>54</v>
      </c>
    </row>
    <row r="112" spans="1:17" ht="15.75" x14ac:dyDescent="0.25">
      <c r="A112" s="15">
        <v>109</v>
      </c>
      <c r="B112" s="156" t="s">
        <v>62</v>
      </c>
      <c r="C112" s="116">
        <v>6</v>
      </c>
      <c r="D112" s="116">
        <v>6</v>
      </c>
      <c r="E112" s="4">
        <f t="shared" si="9"/>
        <v>100</v>
      </c>
      <c r="F112" s="116">
        <v>1</v>
      </c>
      <c r="G112" s="4">
        <f t="shared" si="15"/>
        <v>16.666666666666664</v>
      </c>
      <c r="H112" s="116">
        <v>2</v>
      </c>
      <c r="I112" s="4">
        <v>33.299999999999997</v>
      </c>
      <c r="J112" s="116">
        <v>3</v>
      </c>
      <c r="K112" s="4">
        <v>50</v>
      </c>
      <c r="L112" s="116"/>
      <c r="M112" s="4"/>
      <c r="N112" s="4">
        <f t="shared" si="11"/>
        <v>100</v>
      </c>
      <c r="O112" s="4">
        <f t="shared" si="12"/>
        <v>50</v>
      </c>
      <c r="P112" s="118">
        <f t="shared" si="13"/>
        <v>3.6666666666666665</v>
      </c>
      <c r="Q112" s="118">
        <f t="shared" si="14"/>
        <v>56</v>
      </c>
    </row>
    <row r="113" spans="1:17" ht="31.5" x14ac:dyDescent="0.25">
      <c r="A113" s="15">
        <v>111</v>
      </c>
      <c r="B113" s="156" t="s">
        <v>63</v>
      </c>
      <c r="C113" s="130">
        <v>2</v>
      </c>
      <c r="D113" s="130">
        <v>2</v>
      </c>
      <c r="E113" s="4">
        <f t="shared" si="9"/>
        <v>100</v>
      </c>
      <c r="F113" s="130">
        <v>1</v>
      </c>
      <c r="G113" s="4">
        <f t="shared" si="15"/>
        <v>50</v>
      </c>
      <c r="H113" s="130"/>
      <c r="I113" s="131"/>
      <c r="J113" s="130">
        <v>1</v>
      </c>
      <c r="K113" s="131">
        <v>50</v>
      </c>
      <c r="L113" s="133"/>
      <c r="M113" s="131"/>
      <c r="N113" s="4">
        <f t="shared" si="11"/>
        <v>100</v>
      </c>
      <c r="O113" s="4">
        <f t="shared" si="12"/>
        <v>50</v>
      </c>
      <c r="P113" s="118">
        <f t="shared" si="13"/>
        <v>4</v>
      </c>
      <c r="Q113" s="118">
        <f t="shared" si="14"/>
        <v>68</v>
      </c>
    </row>
    <row r="114" spans="1:17" ht="15.75" x14ac:dyDescent="0.25">
      <c r="A114" s="15">
        <v>112</v>
      </c>
      <c r="B114" s="156" t="s">
        <v>64</v>
      </c>
      <c r="C114" s="119">
        <v>13</v>
      </c>
      <c r="D114" s="119">
        <v>13</v>
      </c>
      <c r="E114" s="4">
        <f t="shared" si="9"/>
        <v>100</v>
      </c>
      <c r="F114" s="119">
        <v>3</v>
      </c>
      <c r="G114" s="4">
        <f t="shared" si="15"/>
        <v>23.076923076923077</v>
      </c>
      <c r="H114" s="119">
        <v>4</v>
      </c>
      <c r="I114" s="120">
        <v>30.8</v>
      </c>
      <c r="J114" s="119">
        <v>6</v>
      </c>
      <c r="K114" s="120">
        <v>46.1</v>
      </c>
      <c r="L114" s="119"/>
      <c r="M114" s="120"/>
      <c r="N114" s="4">
        <f t="shared" si="11"/>
        <v>100</v>
      </c>
      <c r="O114" s="4">
        <f t="shared" si="12"/>
        <v>53.846153846153847</v>
      </c>
      <c r="P114" s="118">
        <f t="shared" si="13"/>
        <v>3.7692307692307692</v>
      </c>
      <c r="Q114" s="118">
        <f t="shared" si="14"/>
        <v>59.384615384615387</v>
      </c>
    </row>
    <row r="115" spans="1:17" ht="15.75" x14ac:dyDescent="0.25">
      <c r="A115" s="15">
        <v>114</v>
      </c>
      <c r="B115" s="156" t="s">
        <v>65</v>
      </c>
      <c r="C115" s="119">
        <v>18</v>
      </c>
      <c r="D115" s="119">
        <v>17</v>
      </c>
      <c r="E115" s="4">
        <f t="shared" si="9"/>
        <v>94.444444444444443</v>
      </c>
      <c r="F115" s="119">
        <v>6</v>
      </c>
      <c r="G115" s="4">
        <f t="shared" si="15"/>
        <v>35.294117647058826</v>
      </c>
      <c r="H115" s="119">
        <v>6</v>
      </c>
      <c r="I115" s="120">
        <v>35.200000000000003</v>
      </c>
      <c r="J115" s="119">
        <v>4</v>
      </c>
      <c r="K115" s="120">
        <v>23.5</v>
      </c>
      <c r="L115" s="119">
        <v>1</v>
      </c>
      <c r="M115" s="120">
        <v>5.8</v>
      </c>
      <c r="N115" s="4">
        <f t="shared" si="11"/>
        <v>94.117647058823536</v>
      </c>
      <c r="O115" s="4">
        <f t="shared" si="12"/>
        <v>70.588235294117652</v>
      </c>
      <c r="P115" s="118">
        <f t="shared" si="13"/>
        <v>4</v>
      </c>
      <c r="Q115" s="118">
        <f t="shared" si="14"/>
        <v>67.17647058823529</v>
      </c>
    </row>
    <row r="116" spans="1:17" ht="16.5" thickBot="1" x14ac:dyDescent="0.3">
      <c r="B116" s="160" t="s">
        <v>66</v>
      </c>
      <c r="C116" s="134">
        <v>2</v>
      </c>
      <c r="D116" s="136">
        <v>2</v>
      </c>
      <c r="E116" s="4">
        <f t="shared" si="9"/>
        <v>100</v>
      </c>
      <c r="F116" s="135">
        <v>1</v>
      </c>
      <c r="G116" s="4">
        <f t="shared" si="15"/>
        <v>50</v>
      </c>
      <c r="H116" s="135"/>
      <c r="I116" s="137"/>
      <c r="J116" s="135">
        <v>1</v>
      </c>
      <c r="K116" s="137">
        <v>50</v>
      </c>
      <c r="L116" s="134"/>
      <c r="M116" s="137"/>
      <c r="N116" s="10">
        <f t="shared" si="11"/>
        <v>100</v>
      </c>
      <c r="O116" s="10">
        <f t="shared" si="12"/>
        <v>50</v>
      </c>
      <c r="P116" s="138">
        <f t="shared" si="13"/>
        <v>4</v>
      </c>
      <c r="Q116" s="138">
        <f t="shared" si="14"/>
        <v>68</v>
      </c>
    </row>
    <row r="117" spans="1:17" ht="16.5" thickBot="1" x14ac:dyDescent="0.3">
      <c r="B117" s="27" t="s">
        <v>9</v>
      </c>
      <c r="C117" s="152">
        <v>397</v>
      </c>
      <c r="D117" s="153">
        <v>368</v>
      </c>
      <c r="E117" s="153">
        <v>92.7</v>
      </c>
      <c r="F117" s="153">
        <v>118</v>
      </c>
      <c r="G117" s="153">
        <v>32</v>
      </c>
      <c r="H117" s="153">
        <v>124</v>
      </c>
      <c r="I117" s="153">
        <v>33.700000000000003</v>
      </c>
      <c r="J117" s="153">
        <v>121</v>
      </c>
      <c r="K117" s="153">
        <v>32.9</v>
      </c>
      <c r="L117" s="153">
        <v>5</v>
      </c>
      <c r="M117" s="153">
        <v>1.4</v>
      </c>
      <c r="N117" s="153">
        <v>99.4</v>
      </c>
      <c r="O117" s="153">
        <v>65.8</v>
      </c>
      <c r="P117" s="139">
        <f t="shared" si="13"/>
        <v>3.964673913043478</v>
      </c>
      <c r="Q117" s="140">
        <f t="shared" si="14"/>
        <v>65.657608695652172</v>
      </c>
    </row>
    <row r="118" spans="1:17" ht="16.5" thickBot="1" x14ac:dyDescent="0.3">
      <c r="A118" s="15">
        <v>115</v>
      </c>
      <c r="B118" s="55" t="s">
        <v>75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7"/>
      <c r="P118" s="57"/>
      <c r="Q118" s="57"/>
    </row>
    <row r="119" spans="1:17" ht="16.5" thickBot="1" x14ac:dyDescent="0.3">
      <c r="A119" s="15">
        <v>117</v>
      </c>
      <c r="B119" s="161" t="s">
        <v>131</v>
      </c>
      <c r="C119" s="162">
        <v>45</v>
      </c>
      <c r="D119" s="163">
        <v>44</v>
      </c>
      <c r="E119" s="163">
        <v>97.8</v>
      </c>
      <c r="F119" s="163">
        <v>11</v>
      </c>
      <c r="G119" s="163">
        <v>25</v>
      </c>
      <c r="H119" s="163">
        <v>21</v>
      </c>
      <c r="I119" s="163">
        <v>46.8</v>
      </c>
      <c r="J119" s="163">
        <v>10</v>
      </c>
      <c r="K119" s="163">
        <v>22.7</v>
      </c>
      <c r="L119" s="163">
        <v>2</v>
      </c>
      <c r="M119" s="163">
        <v>4.54</v>
      </c>
      <c r="N119" s="163">
        <v>95.5</v>
      </c>
      <c r="O119" s="163">
        <v>71.8</v>
      </c>
      <c r="P119" s="4">
        <v>3.9</v>
      </c>
      <c r="Q119" s="5">
        <v>0.64500000000000002</v>
      </c>
    </row>
    <row r="120" spans="1:17" ht="15.75" x14ac:dyDescent="0.25">
      <c r="A120" s="15">
        <v>120</v>
      </c>
      <c r="B120" s="161" t="s">
        <v>68</v>
      </c>
      <c r="C120" s="18">
        <v>17</v>
      </c>
      <c r="D120" s="19">
        <v>17</v>
      </c>
      <c r="E120" s="20">
        <v>1</v>
      </c>
      <c r="F120" s="18">
        <v>4</v>
      </c>
      <c r="G120" s="20">
        <v>0.23499999999999999</v>
      </c>
      <c r="H120" s="18">
        <v>8</v>
      </c>
      <c r="I120" s="20">
        <v>0.47099999999999997</v>
      </c>
      <c r="J120" s="18">
        <v>2</v>
      </c>
      <c r="K120" s="20">
        <v>0.11799999999999999</v>
      </c>
      <c r="L120" s="18">
        <v>3</v>
      </c>
      <c r="M120" s="20">
        <v>0.17599999999999999</v>
      </c>
      <c r="N120" s="21">
        <v>0.82399999999999995</v>
      </c>
      <c r="O120" s="3">
        <v>0.70599999999999996</v>
      </c>
      <c r="P120" s="4">
        <v>3.8</v>
      </c>
      <c r="Q120" s="5">
        <v>0.60699999999999998</v>
      </c>
    </row>
    <row r="121" spans="1:17" ht="15.75" x14ac:dyDescent="0.25">
      <c r="A121" s="15">
        <v>122</v>
      </c>
      <c r="B121" s="161" t="s">
        <v>69</v>
      </c>
      <c r="C121" s="18">
        <v>9</v>
      </c>
      <c r="D121" s="19">
        <v>7</v>
      </c>
      <c r="E121" s="20">
        <v>0.77800000000000002</v>
      </c>
      <c r="F121" s="18">
        <v>2</v>
      </c>
      <c r="G121" s="20">
        <v>0.28499999999999998</v>
      </c>
      <c r="H121" s="18">
        <v>2</v>
      </c>
      <c r="I121" s="20">
        <v>0.28499999999999998</v>
      </c>
      <c r="J121" s="18">
        <v>3</v>
      </c>
      <c r="K121" s="20">
        <v>0.43</v>
      </c>
      <c r="L121" s="18">
        <v>0</v>
      </c>
      <c r="M121" s="20">
        <v>0</v>
      </c>
      <c r="N121" s="21">
        <v>1</v>
      </c>
      <c r="O121" s="3">
        <v>0.57099999999999995</v>
      </c>
      <c r="P121" s="4">
        <v>3.8</v>
      </c>
      <c r="Q121" s="5">
        <v>0.623</v>
      </c>
    </row>
    <row r="122" spans="1:17" ht="15.75" x14ac:dyDescent="0.25">
      <c r="A122" s="15">
        <v>123</v>
      </c>
      <c r="B122" s="161" t="s">
        <v>70</v>
      </c>
      <c r="C122" s="18">
        <v>14</v>
      </c>
      <c r="D122" s="19">
        <v>12</v>
      </c>
      <c r="E122" s="20">
        <v>0.86</v>
      </c>
      <c r="F122" s="18">
        <v>4</v>
      </c>
      <c r="G122" s="20">
        <v>0.34</v>
      </c>
      <c r="H122" s="18">
        <v>2</v>
      </c>
      <c r="I122" s="20">
        <v>0.16700000000000001</v>
      </c>
      <c r="J122" s="18">
        <v>6</v>
      </c>
      <c r="K122" s="20">
        <v>0.5</v>
      </c>
      <c r="L122" s="18">
        <v>0</v>
      </c>
      <c r="M122" s="20">
        <v>0</v>
      </c>
      <c r="N122" s="21">
        <v>1</v>
      </c>
      <c r="O122" s="3">
        <v>0.5</v>
      </c>
      <c r="P122" s="4">
        <v>3.8</v>
      </c>
      <c r="Q122" s="5">
        <v>0.62</v>
      </c>
    </row>
    <row r="123" spans="1:17" ht="15.75" x14ac:dyDescent="0.25">
      <c r="A123" s="15">
        <v>124</v>
      </c>
      <c r="B123" s="161" t="s">
        <v>71</v>
      </c>
      <c r="C123" s="18">
        <v>7</v>
      </c>
      <c r="D123" s="19">
        <v>7</v>
      </c>
      <c r="E123" s="20">
        <v>1</v>
      </c>
      <c r="F123" s="18">
        <v>1</v>
      </c>
      <c r="G123" s="20">
        <v>0.14299999999999999</v>
      </c>
      <c r="H123" s="18">
        <v>5</v>
      </c>
      <c r="I123" s="20">
        <v>0.71399999999999997</v>
      </c>
      <c r="J123" s="18">
        <v>1</v>
      </c>
      <c r="K123" s="20">
        <v>0.14299999999999999</v>
      </c>
      <c r="L123" s="18">
        <v>0</v>
      </c>
      <c r="M123" s="20">
        <v>0</v>
      </c>
      <c r="N123" s="21">
        <v>1</v>
      </c>
      <c r="O123" s="3">
        <v>0.85699999999999998</v>
      </c>
      <c r="P123" s="4">
        <v>4</v>
      </c>
      <c r="Q123" s="5">
        <v>0.65100000000000002</v>
      </c>
    </row>
    <row r="124" spans="1:17" ht="15.75" x14ac:dyDescent="0.25">
      <c r="A124" s="15">
        <v>125</v>
      </c>
      <c r="B124" s="161" t="s">
        <v>72</v>
      </c>
      <c r="C124" s="18">
        <v>1</v>
      </c>
      <c r="D124" s="19">
        <v>1</v>
      </c>
      <c r="E124" s="20">
        <v>1</v>
      </c>
      <c r="F124" s="18">
        <v>0</v>
      </c>
      <c r="G124" s="20">
        <v>0</v>
      </c>
      <c r="H124" s="18">
        <v>1</v>
      </c>
      <c r="I124" s="20">
        <v>1</v>
      </c>
      <c r="J124" s="18">
        <v>0</v>
      </c>
      <c r="K124" s="20">
        <v>0</v>
      </c>
      <c r="L124" s="18">
        <v>0</v>
      </c>
      <c r="M124" s="20">
        <v>0</v>
      </c>
      <c r="N124" s="21">
        <v>1</v>
      </c>
      <c r="O124" s="3">
        <v>1</v>
      </c>
      <c r="P124" s="4">
        <v>4</v>
      </c>
      <c r="Q124" s="5">
        <v>0.64</v>
      </c>
    </row>
    <row r="125" spans="1:17" ht="15.75" x14ac:dyDescent="0.25">
      <c r="A125" s="15">
        <v>126</v>
      </c>
      <c r="B125" s="161" t="s">
        <v>73</v>
      </c>
      <c r="C125" s="18">
        <v>10</v>
      </c>
      <c r="D125" s="19">
        <v>8</v>
      </c>
      <c r="E125" s="20">
        <v>0.8</v>
      </c>
      <c r="F125" s="18">
        <v>2</v>
      </c>
      <c r="G125" s="20">
        <v>0.25</v>
      </c>
      <c r="H125" s="18">
        <v>3</v>
      </c>
      <c r="I125" s="20">
        <v>0.375</v>
      </c>
      <c r="J125" s="18">
        <v>3</v>
      </c>
      <c r="K125" s="20">
        <v>0.375</v>
      </c>
      <c r="L125" s="18">
        <v>0</v>
      </c>
      <c r="M125" s="20">
        <v>0</v>
      </c>
      <c r="N125" s="21">
        <v>1</v>
      </c>
      <c r="O125" s="3">
        <v>0.625</v>
      </c>
      <c r="P125" s="4">
        <v>3.9</v>
      </c>
      <c r="Q125" s="5">
        <v>0.625</v>
      </c>
    </row>
    <row r="126" spans="1:17" ht="16.5" thickBot="1" x14ac:dyDescent="0.3">
      <c r="A126" s="15">
        <v>128</v>
      </c>
      <c r="B126" s="161" t="s">
        <v>74</v>
      </c>
      <c r="C126" s="18">
        <v>5</v>
      </c>
      <c r="D126" s="19">
        <v>5</v>
      </c>
      <c r="E126" s="20">
        <v>1</v>
      </c>
      <c r="F126" s="18">
        <v>0</v>
      </c>
      <c r="G126" s="20">
        <v>0</v>
      </c>
      <c r="H126" s="18">
        <v>3</v>
      </c>
      <c r="I126" s="20">
        <v>0.6</v>
      </c>
      <c r="J126" s="18">
        <v>2</v>
      </c>
      <c r="K126" s="20">
        <v>0.4</v>
      </c>
      <c r="L126" s="18">
        <v>0</v>
      </c>
      <c r="M126" s="20">
        <v>0</v>
      </c>
      <c r="N126" s="21">
        <v>1</v>
      </c>
      <c r="O126" s="3">
        <v>0.6</v>
      </c>
      <c r="P126" s="4">
        <v>3.6</v>
      </c>
      <c r="Q126" s="5">
        <v>0.53</v>
      </c>
    </row>
    <row r="127" spans="1:17" s="148" customFormat="1" ht="16.5" thickBot="1" x14ac:dyDescent="0.3">
      <c r="A127" s="164"/>
      <c r="B127" s="27" t="s">
        <v>9</v>
      </c>
      <c r="C127" s="28">
        <v>105</v>
      </c>
      <c r="D127" s="28">
        <v>101</v>
      </c>
      <c r="E127" s="29">
        <v>0.96099999999999997</v>
      </c>
      <c r="F127" s="28">
        <v>24</v>
      </c>
      <c r="G127" s="29">
        <v>0.23760000000000001</v>
      </c>
      <c r="H127" s="28">
        <v>45</v>
      </c>
      <c r="I127" s="29">
        <v>0.44550000000000001</v>
      </c>
      <c r="J127" s="28">
        <v>27</v>
      </c>
      <c r="K127" s="29">
        <v>0.26729999999999998</v>
      </c>
      <c r="L127" s="28">
        <v>5</v>
      </c>
      <c r="M127" s="29">
        <v>4.9500000000000002E-2</v>
      </c>
      <c r="N127" s="30">
        <v>0.95050000000000001</v>
      </c>
      <c r="O127" s="12">
        <v>0.68320000000000003</v>
      </c>
      <c r="P127" s="13">
        <v>3.87</v>
      </c>
      <c r="Q127" s="14">
        <v>0.62690000000000001</v>
      </c>
    </row>
    <row r="128" spans="1:17" ht="15.75" x14ac:dyDescent="0.25">
      <c r="A128" s="15">
        <v>130</v>
      </c>
      <c r="B128" s="35" t="s">
        <v>76</v>
      </c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16"/>
      <c r="P128" s="16"/>
      <c r="Q128" s="16"/>
    </row>
    <row r="129" spans="1:17" ht="31.5" x14ac:dyDescent="0.25">
      <c r="A129" s="15">
        <v>131</v>
      </c>
      <c r="B129" s="37" t="s">
        <v>77</v>
      </c>
      <c r="C129" s="18">
        <v>33</v>
      </c>
      <c r="D129" s="19">
        <v>29</v>
      </c>
      <c r="E129" s="20">
        <v>0.879</v>
      </c>
      <c r="F129" s="18">
        <v>6</v>
      </c>
      <c r="G129" s="20">
        <v>0.20699999999999999</v>
      </c>
      <c r="H129" s="18">
        <v>8</v>
      </c>
      <c r="I129" s="20">
        <v>0.27600000000000002</v>
      </c>
      <c r="J129" s="18">
        <v>14</v>
      </c>
      <c r="K129" s="20">
        <v>0.48299999999999998</v>
      </c>
      <c r="L129" s="18">
        <v>1</v>
      </c>
      <c r="M129" s="20">
        <v>3.4000000000000002E-2</v>
      </c>
      <c r="N129" s="21">
        <v>0.96499999999999997</v>
      </c>
      <c r="O129" s="3">
        <v>0.48299999999999998</v>
      </c>
      <c r="P129" s="4">
        <v>3.6</v>
      </c>
      <c r="Q129" s="5">
        <v>0.56799999999999995</v>
      </c>
    </row>
    <row r="130" spans="1:17" ht="31.5" x14ac:dyDescent="0.25">
      <c r="A130" s="15">
        <v>132</v>
      </c>
      <c r="B130" s="37" t="s">
        <v>78</v>
      </c>
      <c r="C130" s="34">
        <v>36</v>
      </c>
      <c r="D130" s="19">
        <v>34</v>
      </c>
      <c r="E130" s="20">
        <v>0.94399999999999995</v>
      </c>
      <c r="F130" s="34">
        <v>6</v>
      </c>
      <c r="G130" s="20">
        <v>0.17599999999999999</v>
      </c>
      <c r="H130" s="34">
        <v>15</v>
      </c>
      <c r="I130" s="20">
        <v>0.442</v>
      </c>
      <c r="J130" s="34">
        <v>10</v>
      </c>
      <c r="K130" s="20">
        <v>0.29399999999999998</v>
      </c>
      <c r="L130" s="34">
        <v>3</v>
      </c>
      <c r="M130" s="20">
        <v>8.7999999999999995E-2</v>
      </c>
      <c r="N130" s="21">
        <v>0.88800000000000001</v>
      </c>
      <c r="O130" s="3">
        <v>0.58899999999999997</v>
      </c>
      <c r="P130" s="4">
        <v>3.6</v>
      </c>
      <c r="Q130" s="2">
        <v>0.55500000000000005</v>
      </c>
    </row>
    <row r="131" spans="1:17" ht="47.25" x14ac:dyDescent="0.25">
      <c r="A131" s="15">
        <v>133</v>
      </c>
      <c r="B131" s="37" t="s">
        <v>80</v>
      </c>
      <c r="C131" s="34">
        <v>25</v>
      </c>
      <c r="D131" s="19">
        <v>19</v>
      </c>
      <c r="E131" s="20">
        <v>0.76</v>
      </c>
      <c r="F131" s="34">
        <v>4</v>
      </c>
      <c r="G131" s="20">
        <v>0.21049999999999999</v>
      </c>
      <c r="H131" s="34">
        <v>5</v>
      </c>
      <c r="I131" s="20">
        <v>0.26319999999999999</v>
      </c>
      <c r="J131" s="34">
        <v>10</v>
      </c>
      <c r="K131" s="20">
        <v>0.52629999999999999</v>
      </c>
      <c r="L131" s="34">
        <v>0</v>
      </c>
      <c r="M131" s="20">
        <v>0</v>
      </c>
      <c r="N131" s="21">
        <v>1</v>
      </c>
      <c r="O131" s="3">
        <v>0.47370000000000001</v>
      </c>
      <c r="P131" s="4">
        <v>3.68</v>
      </c>
      <c r="Q131" s="2">
        <v>0.56799999999999995</v>
      </c>
    </row>
    <row r="132" spans="1:17" ht="31.5" x14ac:dyDescent="0.25">
      <c r="A132" s="15">
        <v>134</v>
      </c>
      <c r="B132" s="38" t="s">
        <v>79</v>
      </c>
      <c r="C132" s="141">
        <v>8</v>
      </c>
      <c r="D132" s="19">
        <v>8</v>
      </c>
      <c r="E132" s="20">
        <v>1</v>
      </c>
      <c r="F132" s="141">
        <v>2</v>
      </c>
      <c r="G132" s="20">
        <v>0.25</v>
      </c>
      <c r="H132" s="141">
        <v>3</v>
      </c>
      <c r="I132" s="20">
        <v>0.375</v>
      </c>
      <c r="J132" s="141">
        <v>3</v>
      </c>
      <c r="K132" s="20">
        <v>0.375</v>
      </c>
      <c r="L132" s="141">
        <v>0</v>
      </c>
      <c r="M132" s="20">
        <v>0</v>
      </c>
      <c r="N132" s="21">
        <v>1</v>
      </c>
      <c r="O132" s="3">
        <v>0.625</v>
      </c>
      <c r="P132" s="4">
        <v>3.88</v>
      </c>
      <c r="Q132" s="2">
        <v>0.625</v>
      </c>
    </row>
    <row r="133" spans="1:17" ht="63.75" thickBot="1" x14ac:dyDescent="0.3">
      <c r="A133" s="15">
        <v>135</v>
      </c>
      <c r="B133" s="38" t="s">
        <v>81</v>
      </c>
      <c r="C133" s="141">
        <v>13</v>
      </c>
      <c r="D133" s="19">
        <v>13</v>
      </c>
      <c r="E133" s="20">
        <v>1</v>
      </c>
      <c r="F133" s="141">
        <v>0</v>
      </c>
      <c r="G133" s="20">
        <v>0</v>
      </c>
      <c r="H133" s="141">
        <v>4</v>
      </c>
      <c r="I133" s="20">
        <v>0.31</v>
      </c>
      <c r="J133" s="141">
        <v>7</v>
      </c>
      <c r="K133" s="20">
        <v>0.54</v>
      </c>
      <c r="L133" s="141">
        <v>2</v>
      </c>
      <c r="M133" s="20">
        <v>0.15</v>
      </c>
      <c r="N133" s="21">
        <v>0.85</v>
      </c>
      <c r="O133" s="3">
        <v>0.31</v>
      </c>
      <c r="P133" s="4">
        <v>3.2</v>
      </c>
      <c r="Q133" s="2">
        <v>0.42</v>
      </c>
    </row>
    <row r="134" spans="1:17" ht="16.5" thickBot="1" x14ac:dyDescent="0.3">
      <c r="A134" s="60">
        <v>136</v>
      </c>
      <c r="B134" s="61" t="s">
        <v>132</v>
      </c>
      <c r="C134" s="166">
        <v>12</v>
      </c>
      <c r="D134" s="167">
        <v>11</v>
      </c>
      <c r="E134" s="167">
        <v>91.7</v>
      </c>
      <c r="F134" s="167">
        <v>2</v>
      </c>
      <c r="G134" s="167">
        <v>18.18</v>
      </c>
      <c r="H134" s="167">
        <v>4</v>
      </c>
      <c r="I134" s="167">
        <v>36.36</v>
      </c>
      <c r="J134" s="167">
        <v>3</v>
      </c>
      <c r="K134" s="167">
        <v>27.27</v>
      </c>
      <c r="L134" s="167">
        <v>2</v>
      </c>
      <c r="M134" s="167">
        <v>18.18</v>
      </c>
      <c r="N134" s="167">
        <v>81.819999999999993</v>
      </c>
      <c r="O134" s="167">
        <v>54.55</v>
      </c>
      <c r="P134" s="127">
        <v>3.5</v>
      </c>
      <c r="Q134" s="165">
        <v>0.51180000000000003</v>
      </c>
    </row>
    <row r="135" spans="1:17" s="181" customFormat="1" ht="16.5" thickBot="1" x14ac:dyDescent="0.3">
      <c r="A135" s="179"/>
      <c r="B135" s="180" t="s">
        <v>9</v>
      </c>
      <c r="C135" s="174">
        <v>137</v>
      </c>
      <c r="D135" s="173">
        <v>114</v>
      </c>
      <c r="E135" s="175">
        <v>0.83209999999999995</v>
      </c>
      <c r="F135" s="173">
        <v>20</v>
      </c>
      <c r="G135" s="175">
        <v>0.1754</v>
      </c>
      <c r="H135" s="173">
        <v>39</v>
      </c>
      <c r="I135" s="175">
        <v>0.34210000000000002</v>
      </c>
      <c r="J135" s="173">
        <v>47</v>
      </c>
      <c r="K135" s="175">
        <v>0.41220000000000001</v>
      </c>
      <c r="L135" s="173">
        <v>8</v>
      </c>
      <c r="M135" s="175">
        <v>7.0099999999999996E-2</v>
      </c>
      <c r="N135" s="176">
        <v>0.92979999999999996</v>
      </c>
      <c r="O135" s="176">
        <v>0.51749999999999996</v>
      </c>
      <c r="P135" s="177">
        <v>3.62</v>
      </c>
      <c r="Q135" s="178">
        <v>0.55400000000000005</v>
      </c>
    </row>
    <row r="136" spans="1:17" s="181" customFormat="1" ht="21.75" customHeight="1" thickBot="1" x14ac:dyDescent="0.3">
      <c r="B136" s="184" t="s">
        <v>126</v>
      </c>
      <c r="C136" s="182">
        <v>3562</v>
      </c>
      <c r="D136" s="173">
        <v>3192</v>
      </c>
      <c r="E136" s="175">
        <v>0.90039999999999998</v>
      </c>
      <c r="F136" s="183">
        <v>895</v>
      </c>
      <c r="G136" s="175">
        <v>0.28029999999999999</v>
      </c>
      <c r="H136" s="183">
        <v>966</v>
      </c>
      <c r="I136" s="175">
        <v>0.30259999999999998</v>
      </c>
      <c r="J136" s="183">
        <v>1160</v>
      </c>
      <c r="K136" s="175">
        <v>0.3634</v>
      </c>
      <c r="L136" s="183">
        <v>171</v>
      </c>
      <c r="M136" s="175">
        <v>5.3499999999999999E-2</v>
      </c>
      <c r="N136" s="176">
        <v>0.94640000000000002</v>
      </c>
      <c r="O136" s="176">
        <v>0.58299999999999996</v>
      </c>
      <c r="P136" s="177">
        <v>3.81</v>
      </c>
      <c r="Q136" s="178">
        <v>0.61350000000000005</v>
      </c>
    </row>
    <row r="138" spans="1:17" ht="15.75" x14ac:dyDescent="0.25">
      <c r="C138" s="59"/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2026-05-26T04:58:22Z</dcterms:modified>
</cp:coreProperties>
</file>