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"/>
    </mc:Choice>
  </mc:AlternateContent>
  <bookViews>
    <workbookView xWindow="0" yWindow="0" windowWidth="17280" windowHeight="6900"/>
  </bookViews>
  <sheets>
    <sheet name="Результаты ДПР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5" i="1"/>
  <c r="J25" i="1"/>
  <c r="H25" i="1"/>
  <c r="F25" i="1"/>
  <c r="C25" i="1"/>
  <c r="D24" i="1"/>
  <c r="P24" i="1" s="1"/>
  <c r="D23" i="1"/>
  <c r="P23" i="1" s="1"/>
  <c r="L21" i="1"/>
  <c r="J21" i="1"/>
  <c r="H21" i="1"/>
  <c r="F21" i="1"/>
  <c r="C21" i="1"/>
  <c r="Q20" i="1"/>
  <c r="M20" i="1"/>
  <c r="D20" i="1"/>
  <c r="L18" i="1"/>
  <c r="J18" i="1"/>
  <c r="H18" i="1"/>
  <c r="F18" i="1"/>
  <c r="C18" i="1"/>
  <c r="D17" i="1"/>
  <c r="Q17" i="1" s="1"/>
  <c r="D16" i="1"/>
  <c r="O16" i="1" s="1"/>
  <c r="L14" i="1"/>
  <c r="J14" i="1"/>
  <c r="H14" i="1"/>
  <c r="F14" i="1"/>
  <c r="C14" i="1"/>
  <c r="D13" i="1"/>
  <c r="R13" i="1" s="1"/>
  <c r="L11" i="1"/>
  <c r="J11" i="1"/>
  <c r="H11" i="1"/>
  <c r="F11" i="1"/>
  <c r="C11" i="1"/>
  <c r="D10" i="1"/>
  <c r="D11" i="1" s="1"/>
  <c r="Q10" i="1" l="1"/>
  <c r="G10" i="1"/>
  <c r="I10" i="1"/>
  <c r="O10" i="1"/>
  <c r="M10" i="1"/>
  <c r="R10" i="1"/>
  <c r="E10" i="1"/>
  <c r="N10" i="1"/>
  <c r="Q11" i="1"/>
  <c r="M11" i="1"/>
  <c r="I11" i="1"/>
  <c r="O11" i="1"/>
  <c r="K11" i="1"/>
  <c r="G11" i="1"/>
  <c r="N11" i="1"/>
  <c r="P11" i="1"/>
  <c r="E11" i="1"/>
  <c r="K10" i="1"/>
  <c r="P10" i="1"/>
  <c r="I23" i="1"/>
  <c r="E24" i="1"/>
  <c r="M24" i="1"/>
  <c r="N23" i="1"/>
  <c r="E23" i="1"/>
  <c r="Q23" i="1"/>
  <c r="J26" i="1"/>
  <c r="G23" i="1"/>
  <c r="R23" i="1"/>
  <c r="Q24" i="1"/>
  <c r="M23" i="1"/>
  <c r="G24" i="1"/>
  <c r="N24" i="1"/>
  <c r="R24" i="1"/>
  <c r="I24" i="1"/>
  <c r="O24" i="1"/>
  <c r="K24" i="1"/>
  <c r="O23" i="1"/>
  <c r="D25" i="1"/>
  <c r="K23" i="1"/>
  <c r="H26" i="1"/>
  <c r="E20" i="1"/>
  <c r="G20" i="1"/>
  <c r="I20" i="1"/>
  <c r="O20" i="1"/>
  <c r="K20" i="1"/>
  <c r="P20" i="1"/>
  <c r="D21" i="1"/>
  <c r="N20" i="1"/>
  <c r="R20" i="1"/>
  <c r="O13" i="1"/>
  <c r="I13" i="1"/>
  <c r="D14" i="1"/>
  <c r="E13" i="1"/>
  <c r="M13" i="1"/>
  <c r="Q13" i="1"/>
  <c r="F26" i="1"/>
  <c r="K13" i="1"/>
  <c r="P13" i="1"/>
  <c r="G13" i="1"/>
  <c r="N13" i="1"/>
  <c r="C26" i="1"/>
  <c r="R17" i="1"/>
  <c r="G17" i="1"/>
  <c r="I17" i="1"/>
  <c r="N17" i="1"/>
  <c r="O17" i="1"/>
  <c r="P17" i="1"/>
  <c r="K17" i="1"/>
  <c r="E17" i="1"/>
  <c r="M17" i="1"/>
  <c r="R16" i="1"/>
  <c r="N16" i="1"/>
  <c r="G16" i="1"/>
  <c r="Q16" i="1"/>
  <c r="M16" i="1"/>
  <c r="E16" i="1"/>
  <c r="I16" i="1"/>
  <c r="D18" i="1"/>
  <c r="P16" i="1"/>
  <c r="K16" i="1"/>
  <c r="N25" i="1" l="1"/>
  <c r="Q25" i="1"/>
  <c r="M25" i="1"/>
  <c r="I25" i="1"/>
  <c r="P25" i="1"/>
  <c r="O25" i="1"/>
  <c r="K25" i="1"/>
  <c r="G25" i="1"/>
  <c r="E25" i="1"/>
  <c r="N21" i="1"/>
  <c r="Q21" i="1"/>
  <c r="E21" i="1"/>
  <c r="P21" i="1"/>
  <c r="M21" i="1"/>
  <c r="O21" i="1"/>
  <c r="K21" i="1"/>
  <c r="G21" i="1"/>
  <c r="I21" i="1"/>
  <c r="N14" i="1"/>
  <c r="P14" i="1"/>
  <c r="K14" i="1"/>
  <c r="Q14" i="1"/>
  <c r="M14" i="1"/>
  <c r="I14" i="1"/>
  <c r="E14" i="1"/>
  <c r="O14" i="1"/>
  <c r="G14" i="1"/>
  <c r="P18" i="1"/>
  <c r="O18" i="1"/>
  <c r="K18" i="1"/>
  <c r="G18" i="1"/>
  <c r="I18" i="1"/>
  <c r="M18" i="1"/>
  <c r="D26" i="1"/>
  <c r="Q18" i="1"/>
  <c r="N18" i="1"/>
  <c r="E18" i="1"/>
  <c r="P26" i="1" l="1"/>
  <c r="O26" i="1"/>
  <c r="K26" i="1"/>
  <c r="G26" i="1"/>
  <c r="I26" i="1"/>
  <c r="M26" i="1"/>
  <c r="Q26" i="1"/>
  <c r="N26" i="1"/>
  <c r="E26" i="1"/>
</calcChain>
</file>

<file path=xl/sharedStrings.xml><?xml version="1.0" encoding="utf-8"?>
<sst xmlns="http://schemas.openxmlformats.org/spreadsheetml/2006/main" count="109" uniqueCount="37">
  <si>
    <t>Анализ результатов диагностической проверочной работы по предмету: Алгебра в 8-х классах. Уровень изучения - Углубленный</t>
  </si>
  <si>
    <t>2025 - 2026 учебный год</t>
  </si>
  <si>
    <t>I. Общие итоги</t>
  </si>
  <si>
    <t>№ п.п.</t>
  </si>
  <si>
    <t>Наименование ООО</t>
  </si>
  <si>
    <t>Кол-во обучающихся по списку</t>
  </si>
  <si>
    <t>Выполняли работу</t>
  </si>
  <si>
    <t>Выполнили ДПР на</t>
  </si>
  <si>
    <t>Успеваемость, %</t>
  </si>
  <si>
    <t>Качество знаний, %</t>
  </si>
  <si>
    <t>Средний балл</t>
  </si>
  <si>
    <t>СОУ, %</t>
  </si>
  <si>
    <t>Проверка корректного внесения отметок (Кол-во отметок должно быть ≤ кол-ву учащихся по списку)</t>
  </si>
  <si>
    <t>5</t>
  </si>
  <si>
    <t>4</t>
  </si>
  <si>
    <t>3</t>
  </si>
  <si>
    <t>2</t>
  </si>
  <si>
    <t>Кол-во</t>
  </si>
  <si>
    <t>%</t>
  </si>
  <si>
    <t>Бендеры</t>
  </si>
  <si>
    <t>МОУ «Бендерский теоретический лицей им. Л.С. Берга»</t>
  </si>
  <si>
    <t>ИТОГО по Бендеры</t>
  </si>
  <si>
    <t>Григориополь</t>
  </si>
  <si>
    <t>МОУ «Григориопольская общеобразовательная средняя школа №2 им. А. Стоева с лицейскими классами»</t>
  </si>
  <si>
    <t>ИТОГО по Григориополь</t>
  </si>
  <si>
    <t>Рыбница</t>
  </si>
  <si>
    <t>МОУ «Рыбницкая русская средняя общеобразовательная школа №6 с лицейскими классами»</t>
  </si>
  <si>
    <t>МОУ «Рыбницкий теоретический лицей - комплекс»</t>
  </si>
  <si>
    <t>ИТОГО по Рыбница</t>
  </si>
  <si>
    <t>Слободзея</t>
  </si>
  <si>
    <t>МОУ «Слободзейский теоретический лицей-комплекс им. П.К. Спельник»</t>
  </si>
  <si>
    <t>ИТОГО по Слободзея</t>
  </si>
  <si>
    <t>Тирасполь</t>
  </si>
  <si>
    <t>МОУ «Тираспольская гуманитарно - математическая гимназия»</t>
  </si>
  <si>
    <t>МОУ «Тираспольский общеобразовательный теоретический лицей»</t>
  </si>
  <si>
    <t>ИТОГО по Тирасполь</t>
  </si>
  <si>
    <t>ИТОГО по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</si>
</sst>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Aptos Narrow"/>
      <charset val="134"/>
    </font>
    <font>
      <b/>
      <sz val="12"/>
      <color rgb="FF000000"/>
      <name val="Times New Roman"/>
      <charset val="204"/>
    </font>
    <font>
      <b/>
      <sz val="16"/>
      <color rgb="FF000000"/>
      <name val="Times New Roman"/>
      <charset val="204"/>
    </font>
    <font>
      <b/>
      <i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6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5"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tabSelected="1" topLeftCell="A2" zoomScale="60" zoomScaleNormal="60" workbookViewId="0">
      <selection activeCell="R10" sqref="R10"/>
    </sheetView>
  </sheetViews>
  <sheetFormatPr defaultColWidth="9" defaultRowHeight="13.5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</cols>
  <sheetData>
    <row r="2" spans="1:18" ht="35.1" customHeight="1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</row>
    <row r="3" spans="1:18" ht="35.1" customHeight="1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  <c r="R3" s="15" t="s">
        <v>1</v>
      </c>
    </row>
    <row r="4" spans="1:18" ht="18" customHeight="1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6" t="s">
        <v>3</v>
      </c>
      <c r="B6" s="16" t="s">
        <v>4</v>
      </c>
      <c r="C6" s="16" t="s">
        <v>5</v>
      </c>
      <c r="D6" s="16" t="s">
        <v>6</v>
      </c>
      <c r="E6" s="16" t="s">
        <v>6</v>
      </c>
      <c r="F6" s="16" t="s">
        <v>7</v>
      </c>
      <c r="G6" s="16" t="s">
        <v>7</v>
      </c>
      <c r="H6" s="16" t="s">
        <v>7</v>
      </c>
      <c r="I6" s="16" t="s">
        <v>7</v>
      </c>
      <c r="J6" s="16" t="s">
        <v>7</v>
      </c>
      <c r="K6" s="16" t="s">
        <v>7</v>
      </c>
      <c r="L6" s="16" t="s">
        <v>7</v>
      </c>
      <c r="M6" s="16" t="s">
        <v>7</v>
      </c>
      <c r="N6" s="16" t="s">
        <v>8</v>
      </c>
      <c r="O6" s="16" t="s">
        <v>9</v>
      </c>
      <c r="P6" s="16" t="s">
        <v>10</v>
      </c>
      <c r="Q6" s="16" t="s">
        <v>11</v>
      </c>
      <c r="R6" s="17" t="s">
        <v>12</v>
      </c>
    </row>
    <row r="7" spans="1:18">
      <c r="A7" s="16" t="s">
        <v>3</v>
      </c>
      <c r="B7" s="16" t="s">
        <v>4</v>
      </c>
      <c r="C7" s="16" t="s">
        <v>5</v>
      </c>
      <c r="D7" s="16" t="s">
        <v>6</v>
      </c>
      <c r="E7" s="16" t="s">
        <v>6</v>
      </c>
      <c r="F7" s="16" t="s">
        <v>13</v>
      </c>
      <c r="G7" s="16" t="s">
        <v>13</v>
      </c>
      <c r="H7" s="16" t="s">
        <v>14</v>
      </c>
      <c r="I7" s="16" t="s">
        <v>14</v>
      </c>
      <c r="J7" s="16" t="s">
        <v>15</v>
      </c>
      <c r="K7" s="16" t="s">
        <v>15</v>
      </c>
      <c r="L7" s="16" t="s">
        <v>16</v>
      </c>
      <c r="M7" s="16" t="s">
        <v>16</v>
      </c>
      <c r="N7" s="16" t="s">
        <v>8</v>
      </c>
      <c r="O7" s="16" t="s">
        <v>9</v>
      </c>
      <c r="P7" s="16" t="s">
        <v>10</v>
      </c>
      <c r="Q7" s="16" t="s">
        <v>11</v>
      </c>
      <c r="R7" s="17" t="s">
        <v>12</v>
      </c>
    </row>
    <row r="8" spans="1:18" ht="15.75">
      <c r="A8" s="16" t="s">
        <v>3</v>
      </c>
      <c r="B8" s="16" t="s">
        <v>4</v>
      </c>
      <c r="C8" s="16" t="s">
        <v>5</v>
      </c>
      <c r="D8" s="3" t="s">
        <v>17</v>
      </c>
      <c r="E8" s="3" t="s">
        <v>18</v>
      </c>
      <c r="F8" s="3" t="s">
        <v>17</v>
      </c>
      <c r="G8" s="3" t="s">
        <v>18</v>
      </c>
      <c r="H8" s="3" t="s">
        <v>17</v>
      </c>
      <c r="I8" s="3" t="s">
        <v>18</v>
      </c>
      <c r="J8" s="3" t="s">
        <v>17</v>
      </c>
      <c r="K8" s="3" t="s">
        <v>18</v>
      </c>
      <c r="L8" s="3" t="s">
        <v>17</v>
      </c>
      <c r="M8" s="3" t="s">
        <v>18</v>
      </c>
      <c r="N8" s="16" t="s">
        <v>8</v>
      </c>
      <c r="O8" s="16" t="s">
        <v>9</v>
      </c>
      <c r="P8" s="16" t="s">
        <v>10</v>
      </c>
      <c r="Q8" s="16" t="s">
        <v>11</v>
      </c>
      <c r="R8" s="17" t="s">
        <v>12</v>
      </c>
    </row>
    <row r="9" spans="1:18" ht="14.25" customHeight="1">
      <c r="A9" s="4"/>
      <c r="B9" s="4" t="s">
        <v>19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8" ht="31.5">
      <c r="A10" s="5">
        <v>1</v>
      </c>
      <c r="B10" s="6" t="s">
        <v>20</v>
      </c>
      <c r="C10" s="7">
        <v>28</v>
      </c>
      <c r="D10" s="8">
        <f>F10+H10+J10+L10</f>
        <v>26</v>
      </c>
      <c r="E10" s="9">
        <f>100/C10*D10</f>
        <v>92.857142857142861</v>
      </c>
      <c r="F10" s="7">
        <v>12</v>
      </c>
      <c r="G10" s="9">
        <f>100/D10*F10</f>
        <v>46.153846153846153</v>
      </c>
      <c r="H10" s="7">
        <v>13</v>
      </c>
      <c r="I10" s="9">
        <f>100/D10*H10</f>
        <v>50</v>
      </c>
      <c r="J10" s="7">
        <v>1</v>
      </c>
      <c r="K10" s="9">
        <f>100/D10*J10</f>
        <v>3.8461538461538463</v>
      </c>
      <c r="L10" s="7">
        <v>0</v>
      </c>
      <c r="M10" s="9">
        <f>100/D10*L10</f>
        <v>0</v>
      </c>
      <c r="N10" s="12">
        <f>100/D10*(F10+H10+J10)</f>
        <v>100</v>
      </c>
      <c r="O10" s="12">
        <f>100/D10*(F10+H10)</f>
        <v>96.15384615384616</v>
      </c>
      <c r="P10" s="12">
        <f>100/D10*(5*F10+4*H10+3*J10+2*L10)/100</f>
        <v>4.4230769230769234</v>
      </c>
      <c r="Q10" s="12">
        <f>100/D10*(1*F10+0.64*H10+0.36*J10+0.16*L10)</f>
        <v>79.538461538461533</v>
      </c>
      <c r="R10" s="14" t="str">
        <f>IF(C10&lt;D10,"Введено неверное количество отметок","Допустимо")</f>
        <v>Допустимо</v>
      </c>
    </row>
    <row r="11" spans="1:18" ht="15.75">
      <c r="A11" s="10"/>
      <c r="B11" s="3" t="s">
        <v>21</v>
      </c>
      <c r="C11" s="11">
        <f>SUM(C10:C10)</f>
        <v>28</v>
      </c>
      <c r="D11" s="11">
        <f>SUM(D10:D10)</f>
        <v>26</v>
      </c>
      <c r="E11" s="12">
        <f>100/C11*D11</f>
        <v>92.857142857142861</v>
      </c>
      <c r="F11" s="11">
        <f>SUM(F10:F10)</f>
        <v>12</v>
      </c>
      <c r="G11" s="12">
        <f>100/D11*F11</f>
        <v>46.153846153846153</v>
      </c>
      <c r="H11" s="11">
        <f>SUM(H10:H10)</f>
        <v>13</v>
      </c>
      <c r="I11" s="12">
        <f>100/D11*H11</f>
        <v>50</v>
      </c>
      <c r="J11" s="11">
        <f>SUM(J10:J10)</f>
        <v>1</v>
      </c>
      <c r="K11" s="12">
        <f>100/D11*J11</f>
        <v>3.8461538461538463</v>
      </c>
      <c r="L11" s="11">
        <f>SUM(L10:L10)</f>
        <v>0</v>
      </c>
      <c r="M11" s="12">
        <f>100/D11*L11</f>
        <v>0</v>
      </c>
      <c r="N11" s="12">
        <f>100/D11*(F11+H11+J11)</f>
        <v>100</v>
      </c>
      <c r="O11" s="12">
        <f>100/D11*(F11+H11)</f>
        <v>96.15384615384616</v>
      </c>
      <c r="P11" s="12">
        <f>100/D11*(5*F11+4*H11+3*J11+2*L11)/100</f>
        <v>4.4230769230769234</v>
      </c>
      <c r="Q11" s="12">
        <f>100/D11*(1*F11+0.64*H11+0.36*J11+0.16*L11)</f>
        <v>79.538461538461533</v>
      </c>
    </row>
    <row r="12" spans="1:18" ht="14.25" customHeight="1">
      <c r="A12" s="4"/>
      <c r="B12" s="4" t="s">
        <v>22</v>
      </c>
      <c r="C12" s="13"/>
      <c r="D12" s="4"/>
      <c r="E12" s="4"/>
      <c r="F12" s="13"/>
      <c r="G12" s="4"/>
      <c r="H12" s="13"/>
      <c r="I12" s="4"/>
      <c r="J12" s="13"/>
      <c r="K12" s="4"/>
      <c r="L12" s="13"/>
      <c r="M12" s="4"/>
      <c r="N12" s="4"/>
      <c r="O12" s="4"/>
      <c r="P12" s="4"/>
      <c r="Q12" s="4"/>
    </row>
    <row r="13" spans="1:18" ht="47.25">
      <c r="A13" s="5">
        <v>2</v>
      </c>
      <c r="B13" s="6" t="s">
        <v>23</v>
      </c>
      <c r="C13" s="7">
        <v>10</v>
      </c>
      <c r="D13" s="8">
        <f>F13+H13+J13+L13</f>
        <v>10</v>
      </c>
      <c r="E13" s="9">
        <f>100/C13*D13</f>
        <v>100</v>
      </c>
      <c r="F13" s="7">
        <v>4</v>
      </c>
      <c r="G13" s="9">
        <f>100/D13*F13</f>
        <v>40</v>
      </c>
      <c r="H13" s="7">
        <v>4</v>
      </c>
      <c r="I13" s="9">
        <f>100/D13*H13</f>
        <v>40</v>
      </c>
      <c r="J13" s="7">
        <v>2</v>
      </c>
      <c r="K13" s="9">
        <f>100/D13*J13</f>
        <v>20</v>
      </c>
      <c r="L13" s="7">
        <v>0</v>
      </c>
      <c r="M13" s="9">
        <f>100/D13*L13</f>
        <v>0</v>
      </c>
      <c r="N13" s="12">
        <f>100/D13*(F13+H13+J13)</f>
        <v>100</v>
      </c>
      <c r="O13" s="12">
        <f>100/D13*(F13+H13)</f>
        <v>80</v>
      </c>
      <c r="P13" s="12">
        <f>100/D13*(5*F13+4*H13+3*J13+2*L13)/100</f>
        <v>4.2</v>
      </c>
      <c r="Q13" s="12">
        <f>100/D13*(1*F13+0.64*H13+0.36*J13+0.16*L13)</f>
        <v>72.8</v>
      </c>
      <c r="R13" s="14" t="str">
        <f>IF(C13&lt;D13,"Введено неверное количество отметок","Допустимо")</f>
        <v>Допустимо</v>
      </c>
    </row>
    <row r="14" spans="1:18" ht="15.75">
      <c r="A14" s="10"/>
      <c r="B14" s="3" t="s">
        <v>24</v>
      </c>
      <c r="C14" s="11">
        <f>SUM(C13:C13)</f>
        <v>10</v>
      </c>
      <c r="D14" s="11">
        <f>SUM(D13:D13)</f>
        <v>10</v>
      </c>
      <c r="E14" s="12">
        <f>100/C14*D14</f>
        <v>100</v>
      </c>
      <c r="F14" s="11">
        <f>SUM(F13:F13)</f>
        <v>4</v>
      </c>
      <c r="G14" s="12">
        <f>100/D14*F14</f>
        <v>40</v>
      </c>
      <c r="H14" s="11">
        <f>SUM(H13:H13)</f>
        <v>4</v>
      </c>
      <c r="I14" s="12">
        <f>100/D14*H14</f>
        <v>40</v>
      </c>
      <c r="J14" s="11">
        <f>SUM(J13:J13)</f>
        <v>2</v>
      </c>
      <c r="K14" s="12">
        <f>100/D14*J14</f>
        <v>20</v>
      </c>
      <c r="L14" s="11">
        <f>SUM(L13:L13)</f>
        <v>0</v>
      </c>
      <c r="M14" s="12">
        <f>100/D14*L14</f>
        <v>0</v>
      </c>
      <c r="N14" s="12">
        <f>100/D14*(F14+H14+J14)</f>
        <v>100</v>
      </c>
      <c r="O14" s="12">
        <f>100/D14*(F14+H14)</f>
        <v>80</v>
      </c>
      <c r="P14" s="12">
        <f>100/D14*(5*F14+4*H14+3*J14+2*L14)/100</f>
        <v>4.2</v>
      </c>
      <c r="Q14" s="12">
        <f>100/D14*(1*F14+0.64*H14+0.36*J14+0.16*L14)</f>
        <v>72.8</v>
      </c>
    </row>
    <row r="15" spans="1:18" ht="14.25" customHeight="1">
      <c r="A15" s="4"/>
      <c r="B15" s="4" t="s">
        <v>25</v>
      </c>
      <c r="C15" s="13"/>
      <c r="D15" s="4"/>
      <c r="E15" s="4"/>
      <c r="F15" s="13"/>
      <c r="G15" s="4"/>
      <c r="H15" s="13"/>
      <c r="I15" s="4"/>
      <c r="J15" s="13"/>
      <c r="K15" s="4"/>
      <c r="L15" s="13"/>
      <c r="M15" s="4"/>
      <c r="N15" s="4"/>
      <c r="O15" s="4"/>
      <c r="P15" s="4"/>
      <c r="Q15" s="4"/>
    </row>
    <row r="16" spans="1:18" ht="47.25">
      <c r="A16" s="5">
        <v>3</v>
      </c>
      <c r="B16" s="6" t="s">
        <v>26</v>
      </c>
      <c r="C16" s="7">
        <v>21</v>
      </c>
      <c r="D16" s="8">
        <f>F16+H16+J16+L16</f>
        <v>21</v>
      </c>
      <c r="E16" s="9">
        <f>100/C16*D16</f>
        <v>100</v>
      </c>
      <c r="F16" s="7">
        <v>4</v>
      </c>
      <c r="G16" s="9">
        <f>100/D16*F16</f>
        <v>19.047619047619047</v>
      </c>
      <c r="H16" s="7">
        <v>8</v>
      </c>
      <c r="I16" s="9">
        <f>100/D16*H16</f>
        <v>38.095238095238095</v>
      </c>
      <c r="J16" s="7">
        <v>9</v>
      </c>
      <c r="K16" s="9">
        <f>100/D16*J16</f>
        <v>42.857142857142854</v>
      </c>
      <c r="L16" s="7">
        <v>0</v>
      </c>
      <c r="M16" s="9">
        <f>100/D16*L16</f>
        <v>0</v>
      </c>
      <c r="N16" s="12">
        <f>100/D16*(F16+H16+J16)</f>
        <v>100</v>
      </c>
      <c r="O16" s="12">
        <f>100/D16*(F16+H16)</f>
        <v>57.142857142857139</v>
      </c>
      <c r="P16" s="12">
        <f>100/D16*(5*F16+4*H16+3*J16+2*L16)/100</f>
        <v>3.7619047619047619</v>
      </c>
      <c r="Q16" s="12">
        <f>100/D16*(1*F16+0.64*H16+0.36*J16+0.16*L16)</f>
        <v>58.857142857142861</v>
      </c>
      <c r="R16" s="14" t="str">
        <f>IF(C16&lt;D16,"Введено неверное количество отметок","Допустимо")</f>
        <v>Допустимо</v>
      </c>
    </row>
    <row r="17" spans="1:18" ht="31.5">
      <c r="A17" s="5">
        <v>4</v>
      </c>
      <c r="B17" s="6" t="s">
        <v>27</v>
      </c>
      <c r="C17" s="7">
        <v>8</v>
      </c>
      <c r="D17" s="8">
        <f>F17+H17+J17+L17</f>
        <v>8</v>
      </c>
      <c r="E17" s="9">
        <f>100/C17*D17</f>
        <v>100</v>
      </c>
      <c r="F17" s="7">
        <v>2</v>
      </c>
      <c r="G17" s="9">
        <f>100/D17*F17</f>
        <v>25</v>
      </c>
      <c r="H17" s="7">
        <v>5</v>
      </c>
      <c r="I17" s="9">
        <f>100/D17*H17</f>
        <v>62.5</v>
      </c>
      <c r="J17" s="7">
        <v>1</v>
      </c>
      <c r="K17" s="9">
        <f>100/D17*J17</f>
        <v>12.5</v>
      </c>
      <c r="L17" s="7">
        <v>0</v>
      </c>
      <c r="M17" s="9">
        <f>100/D17*L17</f>
        <v>0</v>
      </c>
      <c r="N17" s="12">
        <f>100/D17*(F17+H17+J17)</f>
        <v>100</v>
      </c>
      <c r="O17" s="12">
        <f>100/D17*(F17+H17)</f>
        <v>87.5</v>
      </c>
      <c r="P17" s="12">
        <f>100/D17*(5*F17+4*H17+3*J17+2*L17)/100</f>
        <v>4.125</v>
      </c>
      <c r="Q17" s="12">
        <f>100/D17*(1*F17+0.64*H17+0.36*J17+0.16*L17)</f>
        <v>69.5</v>
      </c>
      <c r="R17" s="14" t="str">
        <f>IF(C17&lt;D17,"Введено неверное количество отметок","Допустимо")</f>
        <v>Допустимо</v>
      </c>
    </row>
    <row r="18" spans="1:18" ht="15.75">
      <c r="A18" s="10"/>
      <c r="B18" s="3" t="s">
        <v>28</v>
      </c>
      <c r="C18" s="11">
        <f>SUM(C16:C17)</f>
        <v>29</v>
      </c>
      <c r="D18" s="11">
        <f>SUM(D16:D17)</f>
        <v>29</v>
      </c>
      <c r="E18" s="12">
        <f>100/C18*D18</f>
        <v>100</v>
      </c>
      <c r="F18" s="11">
        <f>SUM(F16:F17)</f>
        <v>6</v>
      </c>
      <c r="G18" s="12">
        <f>100/D18*F18</f>
        <v>20.689655172413794</v>
      </c>
      <c r="H18" s="11">
        <f>SUM(H16:H17)</f>
        <v>13</v>
      </c>
      <c r="I18" s="12">
        <f>100/D18*H18</f>
        <v>44.827586206896548</v>
      </c>
      <c r="J18" s="11">
        <f>SUM(J16:J17)</f>
        <v>10</v>
      </c>
      <c r="K18" s="12">
        <f>100/D18*J18</f>
        <v>34.482758620689651</v>
      </c>
      <c r="L18" s="11">
        <f>SUM(L16:L17)</f>
        <v>0</v>
      </c>
      <c r="M18" s="12">
        <f>100/D18*L18</f>
        <v>0</v>
      </c>
      <c r="N18" s="12">
        <f>100/D18*(F18+H18+J18)</f>
        <v>100</v>
      </c>
      <c r="O18" s="12">
        <f>100/D18*(F18+H18)</f>
        <v>65.517241379310335</v>
      </c>
      <c r="P18" s="12">
        <f>100/D18*(5*F18+4*H18+3*J18+2*L18)/100</f>
        <v>3.8620689655172411</v>
      </c>
      <c r="Q18" s="12">
        <f>100/D18*(1*F18+0.64*H18+0.36*J18+0.16*L18)</f>
        <v>61.793103448275865</v>
      </c>
    </row>
    <row r="19" spans="1:18" ht="14.25" customHeight="1">
      <c r="A19" s="4"/>
      <c r="B19" s="4" t="s">
        <v>29</v>
      </c>
      <c r="C19" s="13"/>
      <c r="D19" s="4"/>
      <c r="E19" s="4"/>
      <c r="F19" s="13"/>
      <c r="G19" s="4"/>
      <c r="H19" s="13"/>
      <c r="I19" s="4"/>
      <c r="J19" s="13"/>
      <c r="K19" s="4"/>
      <c r="L19" s="13"/>
      <c r="M19" s="4"/>
      <c r="N19" s="4"/>
      <c r="O19" s="4"/>
      <c r="P19" s="4"/>
      <c r="Q19" s="4"/>
    </row>
    <row r="20" spans="1:18" ht="31.5">
      <c r="A20" s="5">
        <v>5</v>
      </c>
      <c r="B20" s="6" t="s">
        <v>30</v>
      </c>
      <c r="C20" s="7">
        <v>19</v>
      </c>
      <c r="D20" s="8">
        <f>F20+H20+J20+L20</f>
        <v>16</v>
      </c>
      <c r="E20" s="9">
        <f>100/C20*D20</f>
        <v>84.21052631578948</v>
      </c>
      <c r="F20" s="7">
        <v>4</v>
      </c>
      <c r="G20" s="9">
        <f>100/D20*F20</f>
        <v>25</v>
      </c>
      <c r="H20" s="7">
        <v>10</v>
      </c>
      <c r="I20" s="9">
        <f>100/D20*H20</f>
        <v>62.5</v>
      </c>
      <c r="J20" s="7">
        <v>2</v>
      </c>
      <c r="K20" s="9">
        <f>100/D20*J20</f>
        <v>12.5</v>
      </c>
      <c r="L20" s="7">
        <v>0</v>
      </c>
      <c r="M20" s="9">
        <f>100/D20*L20</f>
        <v>0</v>
      </c>
      <c r="N20" s="12">
        <f>100/D20*(F20+H20+J20)</f>
        <v>100</v>
      </c>
      <c r="O20" s="12">
        <f>100/D20*(F20+H20)</f>
        <v>87.5</v>
      </c>
      <c r="P20" s="12">
        <f>100/D20*(5*F20+4*H20+3*J20+2*L20)/100</f>
        <v>4.125</v>
      </c>
      <c r="Q20" s="12">
        <f>100/D20*(1*F20+0.64*H20+0.36*J20+0.16*L20)</f>
        <v>69.5</v>
      </c>
      <c r="R20" s="14" t="str">
        <f>IF(C20&lt;D20,"Введено неверное количество отметок","Допустимо")</f>
        <v>Допустимо</v>
      </c>
    </row>
    <row r="21" spans="1:18" ht="15.75">
      <c r="A21" s="10"/>
      <c r="B21" s="3" t="s">
        <v>31</v>
      </c>
      <c r="C21" s="11">
        <f>SUM(C20:C20)</f>
        <v>19</v>
      </c>
      <c r="D21" s="11">
        <f>SUM(D20:D20)</f>
        <v>16</v>
      </c>
      <c r="E21" s="12">
        <f>100/C21*D21</f>
        <v>84.21052631578948</v>
      </c>
      <c r="F21" s="11">
        <f>SUM(F20:F20)</f>
        <v>4</v>
      </c>
      <c r="G21" s="12">
        <f>100/D21*F21</f>
        <v>25</v>
      </c>
      <c r="H21" s="11">
        <f>SUM(H20:H20)</f>
        <v>10</v>
      </c>
      <c r="I21" s="12">
        <f>100/D21*H21</f>
        <v>62.5</v>
      </c>
      <c r="J21" s="11">
        <f>SUM(J20:J20)</f>
        <v>2</v>
      </c>
      <c r="K21" s="12">
        <f>100/D21*J21</f>
        <v>12.5</v>
      </c>
      <c r="L21" s="11">
        <f>SUM(L20:L20)</f>
        <v>0</v>
      </c>
      <c r="M21" s="12">
        <f>100/D21*L21</f>
        <v>0</v>
      </c>
      <c r="N21" s="12">
        <f>100/D21*(F21+H21+J21)</f>
        <v>100</v>
      </c>
      <c r="O21" s="12">
        <f>100/D21*(F21+H21)</f>
        <v>87.5</v>
      </c>
      <c r="P21" s="12">
        <f>100/D21*(5*F21+4*H21+3*J21+2*L21)/100</f>
        <v>4.125</v>
      </c>
      <c r="Q21" s="12">
        <f>100/D21*(1*F21+0.64*H21+0.36*J21+0.16*L21)</f>
        <v>69.5</v>
      </c>
    </row>
    <row r="22" spans="1:18" ht="14.25" customHeight="1">
      <c r="A22" s="4"/>
      <c r="B22" s="4" t="s">
        <v>32</v>
      </c>
      <c r="C22" s="13"/>
      <c r="D22" s="4"/>
      <c r="E22" s="4"/>
      <c r="F22" s="13"/>
      <c r="G22" s="4"/>
      <c r="H22" s="13"/>
      <c r="I22" s="4"/>
      <c r="J22" s="13"/>
      <c r="K22" s="4"/>
      <c r="L22" s="13"/>
      <c r="M22" s="4"/>
      <c r="N22" s="4"/>
      <c r="O22" s="4"/>
      <c r="P22" s="4"/>
      <c r="Q22" s="4"/>
    </row>
    <row r="23" spans="1:18" ht="31.5">
      <c r="A23" s="5">
        <v>6</v>
      </c>
      <c r="B23" s="6" t="s">
        <v>33</v>
      </c>
      <c r="C23" s="7">
        <v>51</v>
      </c>
      <c r="D23" s="8">
        <f>F23+H23+J23+L23</f>
        <v>46</v>
      </c>
      <c r="E23" s="9">
        <f>100/C23*D23</f>
        <v>90.196078431372541</v>
      </c>
      <c r="F23" s="7">
        <v>18</v>
      </c>
      <c r="G23" s="9">
        <f>100/D23*F23</f>
        <v>39.130434782608695</v>
      </c>
      <c r="H23" s="7">
        <v>11</v>
      </c>
      <c r="I23" s="9">
        <f>100/D23*H23</f>
        <v>23.913043478260867</v>
      </c>
      <c r="J23" s="7">
        <v>13</v>
      </c>
      <c r="K23" s="9">
        <f>100/D23*J23</f>
        <v>28.260869565217391</v>
      </c>
      <c r="L23" s="7">
        <v>4</v>
      </c>
      <c r="M23" s="9">
        <f>100/D23*L23</f>
        <v>8.695652173913043</v>
      </c>
      <c r="N23" s="12">
        <f>100/D23*(F23+H23+J23)</f>
        <v>91.304347826086953</v>
      </c>
      <c r="O23" s="12">
        <f>100/D23*(F23+H23)</f>
        <v>63.043478260869563</v>
      </c>
      <c r="P23" s="12">
        <f>100/D23*(5*F23+4*H23+3*J23+2*L23)/100</f>
        <v>3.9347826086956519</v>
      </c>
      <c r="Q23" s="12">
        <f>100/D23*(1*F23+0.64*H23+0.36*J23+0.16*L23)</f>
        <v>66</v>
      </c>
      <c r="R23" s="14" t="str">
        <f>IF(C23&lt;D23,"Введено неверное количество отметок","Допустимо")</f>
        <v>Допустимо</v>
      </c>
    </row>
    <row r="24" spans="1:18" ht="31.5">
      <c r="A24" s="5">
        <v>7</v>
      </c>
      <c r="B24" s="6" t="s">
        <v>34</v>
      </c>
      <c r="C24" s="7">
        <v>57</v>
      </c>
      <c r="D24" s="8">
        <f>F24+H24+J24+L24</f>
        <v>51</v>
      </c>
      <c r="E24" s="9">
        <f>100/C24*D24</f>
        <v>89.473684210526315</v>
      </c>
      <c r="F24" s="7">
        <v>9</v>
      </c>
      <c r="G24" s="9">
        <f>100/D24*F24</f>
        <v>17.647058823529409</v>
      </c>
      <c r="H24" s="7">
        <v>21</v>
      </c>
      <c r="I24" s="9">
        <f>100/D24*H24</f>
        <v>41.17647058823529</v>
      </c>
      <c r="J24" s="7">
        <v>17</v>
      </c>
      <c r="K24" s="9">
        <f>100/D24*J24</f>
        <v>33.333333333333329</v>
      </c>
      <c r="L24" s="7">
        <v>4</v>
      </c>
      <c r="M24" s="9">
        <f>100/D24*L24</f>
        <v>7.8431372549019605</v>
      </c>
      <c r="N24" s="12">
        <f>100/D24*(F24+H24+J24)</f>
        <v>92.156862745098039</v>
      </c>
      <c r="O24" s="12">
        <f>100/D24*(F24+H24)</f>
        <v>58.823529411764703</v>
      </c>
      <c r="P24" s="12">
        <f>100/D24*(5*F24+4*H24+3*J24+2*L24)/100</f>
        <v>3.6862745098039214</v>
      </c>
      <c r="Q24" s="12">
        <f>100/D24*(1*F24+0.64*H24+0.36*J24+0.16*L24)</f>
        <v>57.254901960784309</v>
      </c>
      <c r="R24" s="14" t="str">
        <f>IF(C24&lt;D24,"Введено неверное количество отметок","Допустимо")</f>
        <v>Допустимо</v>
      </c>
    </row>
    <row r="25" spans="1:18" ht="15.75">
      <c r="A25" s="10"/>
      <c r="B25" s="3" t="s">
        <v>35</v>
      </c>
      <c r="C25" s="11">
        <f>SUM(C23:C24)</f>
        <v>108</v>
      </c>
      <c r="D25" s="11">
        <f>SUM(D23:D24)</f>
        <v>97</v>
      </c>
      <c r="E25" s="12">
        <f>100/C25*D25</f>
        <v>89.81481481481481</v>
      </c>
      <c r="F25" s="11">
        <f>SUM(F23:F24)</f>
        <v>27</v>
      </c>
      <c r="G25" s="12">
        <f>100/D25*F25</f>
        <v>27.83505154639175</v>
      </c>
      <c r="H25" s="11">
        <f>SUM(H23:H24)</f>
        <v>32</v>
      </c>
      <c r="I25" s="12">
        <f>100/D25*H25</f>
        <v>32.989690721649481</v>
      </c>
      <c r="J25" s="11">
        <f>SUM(J23:J24)</f>
        <v>30</v>
      </c>
      <c r="K25" s="12">
        <f>100/D25*J25</f>
        <v>30.927835051546388</v>
      </c>
      <c r="L25" s="11">
        <f>SUM(L23:L24)</f>
        <v>8</v>
      </c>
      <c r="M25" s="12">
        <f>100/D25*L25</f>
        <v>8.2474226804123703</v>
      </c>
      <c r="N25" s="12">
        <f>100/D25*(F25+H25+J25)</f>
        <v>91.752577319587616</v>
      </c>
      <c r="O25" s="12">
        <f>100/D25*(F25+H25)</f>
        <v>60.824742268041234</v>
      </c>
      <c r="P25" s="12">
        <f>100/D25*(5*F25+4*H25+3*J25+2*L25)/100</f>
        <v>3.804123711340206</v>
      </c>
      <c r="Q25" s="12">
        <f>100/D25*(1*F25+0.64*H25+0.36*J25+0.16*L25)</f>
        <v>61.402061855670098</v>
      </c>
    </row>
    <row r="26" spans="1:18" ht="15.75">
      <c r="A26" s="10"/>
      <c r="B26" s="3" t="s">
        <v>36</v>
      </c>
      <c r="C26" s="11">
        <f>C11+C14+C18+C21+C25</f>
        <v>194</v>
      </c>
      <c r="D26" s="11">
        <f>D11+D14+D18+D21+D25</f>
        <v>178</v>
      </c>
      <c r="E26" s="12">
        <f>100/C26*D26</f>
        <v>91.752577319587616</v>
      </c>
      <c r="F26" s="11">
        <f>F11+F14+F18+F21+F25</f>
        <v>53</v>
      </c>
      <c r="G26" s="12">
        <f>100/D26*F26</f>
        <v>29.775280898876407</v>
      </c>
      <c r="H26" s="11">
        <f>H11+H14+H18+H21+H25</f>
        <v>72</v>
      </c>
      <c r="I26" s="12">
        <f>100/D26*H26</f>
        <v>40.449438202247194</v>
      </c>
      <c r="J26" s="11">
        <f>J11+J14+J18+J21+J25</f>
        <v>45</v>
      </c>
      <c r="K26" s="12">
        <f>100/D26*J26</f>
        <v>25.280898876404496</v>
      </c>
      <c r="L26" s="11">
        <f>L11+L14+L18+L21+L25</f>
        <v>8</v>
      </c>
      <c r="M26" s="12">
        <f>100/D26*L26</f>
        <v>4.4943820224719104</v>
      </c>
      <c r="N26" s="12">
        <f>100/D26*(F26+H26+J26)</f>
        <v>95.50561797752809</v>
      </c>
      <c r="O26" s="12">
        <f>100/D26*(F26+H26)</f>
        <v>70.224719101123597</v>
      </c>
      <c r="P26" s="12">
        <f>100/D26*(5*F26+4*H26+3*J26+2*L26)/100</f>
        <v>3.9550561797752812</v>
      </c>
      <c r="Q26" s="12">
        <f>100/D26*(1*F26+0.64*H26+0.36*J26+0.16*L26)</f>
        <v>65.483146067415731</v>
      </c>
    </row>
  </sheetData>
  <sheetProtection password="A0D5" sheet="1" objects="1" scenarios="1"/>
  <mergeCells count="16">
    <mergeCell ref="A2:R2"/>
    <mergeCell ref="A3:R3"/>
    <mergeCell ref="F6:M6"/>
    <mergeCell ref="F7:G7"/>
    <mergeCell ref="H7:I7"/>
    <mergeCell ref="J7:K7"/>
    <mergeCell ref="L7:M7"/>
    <mergeCell ref="A6:A8"/>
    <mergeCell ref="B6:B8"/>
    <mergeCell ref="C6:C8"/>
    <mergeCell ref="N6:N8"/>
    <mergeCell ref="O6:O8"/>
    <mergeCell ref="P6:P8"/>
    <mergeCell ref="Q6:Q8"/>
    <mergeCell ref="R6:R8"/>
    <mergeCell ref="D6:E7"/>
  </mergeCells>
  <conditionalFormatting sqref="E10:E11">
    <cfRule type="cellIs" dxfId="14" priority="3" operator="greaterThan">
      <formula>100</formula>
    </cfRule>
  </conditionalFormatting>
  <conditionalFormatting sqref="E13:E14">
    <cfRule type="cellIs" dxfId="13" priority="6" operator="greaterThan">
      <formula>100</formula>
    </cfRule>
  </conditionalFormatting>
  <conditionalFormatting sqref="E16:E18">
    <cfRule type="cellIs" dxfId="12" priority="9" operator="greaterThan">
      <formula>100</formula>
    </cfRule>
  </conditionalFormatting>
  <conditionalFormatting sqref="E20:E21">
    <cfRule type="cellIs" dxfId="11" priority="12" operator="greaterThan">
      <formula>100</formula>
    </cfRule>
  </conditionalFormatting>
  <conditionalFormatting sqref="E23:E25">
    <cfRule type="cellIs" dxfId="10" priority="15" operator="greaterThan">
      <formula>100</formula>
    </cfRule>
  </conditionalFormatting>
  <conditionalFormatting sqref="R10:R11">
    <cfRule type="cellIs" dxfId="9" priority="1" operator="equal">
      <formula>"Допустимо"</formula>
    </cfRule>
    <cfRule type="cellIs" dxfId="8" priority="2" operator="equal">
      <formula>"Введено не верное количество отметок"</formula>
    </cfRule>
  </conditionalFormatting>
  <conditionalFormatting sqref="R13:R14">
    <cfRule type="cellIs" dxfId="7" priority="4" operator="equal">
      <formula>"Допустимо"</formula>
    </cfRule>
    <cfRule type="cellIs" dxfId="6" priority="5" operator="equal">
      <formula>"Введено не верное количество отметок"</formula>
    </cfRule>
  </conditionalFormatting>
  <conditionalFormatting sqref="R16:R18">
    <cfRule type="cellIs" dxfId="5" priority="7" operator="equal">
      <formula>"Допустимо"</formula>
    </cfRule>
    <cfRule type="cellIs" dxfId="4" priority="8" operator="equal">
      <formula>"Введено не верное количество отметок"</formula>
    </cfRule>
  </conditionalFormatting>
  <conditionalFormatting sqref="R20:R21">
    <cfRule type="cellIs" dxfId="3" priority="10" operator="equal">
      <formula>"Допустимо"</formula>
    </cfRule>
    <cfRule type="cellIs" dxfId="2" priority="11" operator="equal">
      <formula>"Введено не верное количество отметок"</formula>
    </cfRule>
  </conditionalFormatting>
  <conditionalFormatting sqref="R23:R25">
    <cfRule type="cellIs" dxfId="1" priority="13" operator="equal">
      <formula>"Допустимо"</formula>
    </cfRule>
    <cfRule type="cellIs" dxfId="0" priority="14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4" master="" otherUserPermission="visible"/>
  <rangeList sheetStid="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ДПР</vt:lpstr>
    </vt:vector>
  </TitlesOfParts>
  <Company>ГУ «Центр экспертизы качества образования»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проверки</dc:title>
  <dc:creator>ГУ ЦЭКО</dc:creator>
  <cp:keywords>EPPlus noncommercial use</cp:keywords>
  <dc:description>This workbook has been created with EPPlus licensed to ГУ ЦЭКО under The Polyform Noncommercial License: See https://polyformproject.org/licenses/noncommercial/1.0.0</dc:description>
  <cp:lastModifiedBy>Симашкевич Людмила Петровна</cp:lastModifiedBy>
  <dcterms:created xsi:type="dcterms:W3CDTF">2026-04-11T13:34:00Z</dcterms:created>
  <dcterms:modified xsi:type="dcterms:W3CDTF">2026-05-13T11:00:32Z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2279C6A57EBD4336B04F7287FC8EBB3D_13</vt:lpwstr>
  </property>
  <property fmtid="{D5CDD505-2E9C-101B-9397-08002B2CF9AE}" pid="3" name="KSOProductBuildVer">
    <vt:lpwstr>1049-12.2.0.23196</vt:lpwstr>
  </property>
</Properties>
</file>