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ИТОГИ\"/>
    </mc:Choice>
  </mc:AlternateContent>
  <bookViews>
    <workbookView xWindow="0" yWindow="0" windowWidth="21480" windowHeight="8910" tabRatio="599"/>
  </bookViews>
  <sheets>
    <sheet name="общие итоги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0" i="1" l="1"/>
  <c r="M99" i="1"/>
  <c r="D46" i="1"/>
  <c r="P46" i="1" s="1"/>
  <c r="C4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P24" i="1"/>
  <c r="M24" i="1"/>
  <c r="K24" i="1"/>
  <c r="I24" i="1"/>
  <c r="G24" i="1"/>
  <c r="E24" i="1"/>
  <c r="E25" i="1"/>
  <c r="G25" i="1"/>
  <c r="I25" i="1"/>
  <c r="K25" i="1"/>
  <c r="M25" i="1"/>
  <c r="P25" i="1"/>
  <c r="O46" i="1" l="1"/>
  <c r="Q46" i="1"/>
  <c r="N46" i="1"/>
  <c r="P30" i="1"/>
  <c r="N30" i="1"/>
  <c r="O30" i="1"/>
  <c r="M30" i="1"/>
  <c r="K30" i="1"/>
  <c r="I30" i="1"/>
  <c r="G30" i="1"/>
  <c r="E30" i="1"/>
  <c r="L30" i="1"/>
  <c r="J30" i="1"/>
  <c r="H30" i="1"/>
  <c r="F30" i="1"/>
  <c r="D30" i="1"/>
  <c r="F26" i="1"/>
  <c r="C30" i="1"/>
  <c r="L116" i="1"/>
  <c r="J116" i="1"/>
  <c r="H116" i="1"/>
  <c r="F116" i="1"/>
  <c r="D116" i="1"/>
  <c r="C116" i="1"/>
  <c r="G116" i="1" l="1"/>
  <c r="O116" i="1"/>
  <c r="E116" i="1"/>
  <c r="I116" i="1"/>
  <c r="M116" i="1"/>
  <c r="K116" i="1"/>
  <c r="Q116" i="1"/>
  <c r="P116" i="1"/>
  <c r="N116" i="1"/>
  <c r="F108" i="1"/>
  <c r="F117" i="1" s="1"/>
  <c r="L26" i="1" l="1"/>
  <c r="M22" i="1"/>
  <c r="M23" i="1"/>
  <c r="L108" i="1" l="1"/>
  <c r="J26" i="1"/>
  <c r="H26" i="1"/>
  <c r="J108" i="1" l="1"/>
  <c r="H108" i="1"/>
  <c r="L117" i="1"/>
  <c r="P23" i="1"/>
  <c r="K23" i="1"/>
  <c r="I23" i="1"/>
  <c r="G23" i="1"/>
  <c r="E23" i="1"/>
  <c r="H117" i="1" l="1"/>
  <c r="J11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9" i="1"/>
  <c r="M10" i="1" l="1"/>
  <c r="M11" i="1"/>
  <c r="M12" i="1"/>
  <c r="M13" i="1"/>
  <c r="M14" i="1"/>
  <c r="M15" i="1"/>
  <c r="M16" i="1"/>
  <c r="M17" i="1"/>
  <c r="M18" i="1"/>
  <c r="M19" i="1"/>
  <c r="M20" i="1"/>
  <c r="M21" i="1"/>
  <c r="M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9" i="1"/>
  <c r="E17" i="1"/>
  <c r="E18" i="1"/>
  <c r="E19" i="1"/>
  <c r="E20" i="1"/>
  <c r="E21" i="1"/>
  <c r="E22" i="1"/>
  <c r="E10" i="1"/>
  <c r="E11" i="1"/>
  <c r="E12" i="1"/>
  <c r="E13" i="1"/>
  <c r="E14" i="1"/>
  <c r="E15" i="1"/>
  <c r="E16" i="1"/>
  <c r="E9" i="1"/>
  <c r="D26" i="1"/>
  <c r="C26" i="1"/>
  <c r="C108" i="1" s="1"/>
  <c r="C117" i="1" s="1"/>
  <c r="M117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26" i="1" l="1"/>
  <c r="D108" i="1"/>
  <c r="M26" i="1"/>
  <c r="K26" i="1"/>
  <c r="I26" i="1"/>
  <c r="Q26" i="1"/>
  <c r="P26" i="1"/>
  <c r="O26" i="1"/>
  <c r="N26" i="1"/>
  <c r="E26" i="1"/>
  <c r="E108" i="1" l="1"/>
  <c r="D117" i="1"/>
  <c r="G108" i="1"/>
  <c r="M108" i="1"/>
  <c r="Q108" i="1"/>
  <c r="N108" i="1"/>
  <c r="O108" i="1"/>
  <c r="I108" i="1"/>
  <c r="P108" i="1"/>
  <c r="K108" i="1"/>
  <c r="E117" i="1" l="1"/>
  <c r="G117" i="1"/>
  <c r="I117" i="1"/>
  <c r="Q117" i="1"/>
  <c r="P117" i="1"/>
  <c r="O117" i="1"/>
  <c r="N117" i="1"/>
  <c r="K117" i="1"/>
</calcChain>
</file>

<file path=xl/sharedStrings.xml><?xml version="1.0" encoding="utf-8"?>
<sst xmlns="http://schemas.openxmlformats.org/spreadsheetml/2006/main" count="264" uniqueCount="199">
  <si>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</si>
  <si>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</si>
  <si>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</si>
  <si>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</si>
  <si>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</si>
  <si>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</si>
  <si>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</si>
  <si>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</si>
  <si>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</si>
  <si>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</si>
  <si>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</si>
  <si>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</si>
  <si>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УНО/ наименование ООО</t>
  </si>
  <si>
    <t>УНО Днестровск</t>
  </si>
  <si>
    <t>МОУ «Ближнехуторская СОШ»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</si>
  <si>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</si>
  <si>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</si>
  <si>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</si>
  <si>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</si>
  <si>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</si>
  <si>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</si>
  <si>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</si>
  <si>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«Парканская СОШ №1»      </t>
  </si>
  <si>
    <t xml:space="preserve">МОУ «Первомайская СОШ №1»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</si>
  <si>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</si>
  <si>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</si>
  <si>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</si>
  <si>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</si>
  <si>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</si>
  <si>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</si>
  <si>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</si>
  <si>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</si>
  <si>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</si>
  <si>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</si>
  <si>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</si>
  <si>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</si>
  <si>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</si>
  <si>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</si>
  <si>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</si>
  <si>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</si>
  <si>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Дубоссарское УНО</t>
  </si>
  <si>
    <t>МОУ «Рыбницкая гимназия №1»</t>
  </si>
  <si>
    <t>МОУ «Рыбницкая средняя школа №8»</t>
  </si>
  <si>
    <t>МОУ «Рыбницкая РСОШ №10 с г/к»</t>
  </si>
  <si>
    <t>МОУ «Ержовская СОШ»</t>
  </si>
  <si>
    <t>МОУ «Журская МСОШ»</t>
  </si>
  <si>
    <t>МОУ «Красненьская РСОШ»</t>
  </si>
  <si>
    <t>МОУ «Попенкская РСОШ»</t>
  </si>
  <si>
    <t>Рыбницкое УНО</t>
  </si>
  <si>
    <t>МОУ "Каменская ОСШ№1"</t>
  </si>
  <si>
    <t>МОУ "Каменская ОСШ№3"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</si>
  <si>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</si>
  <si>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</si>
  <si>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с.Хрустовая"</t>
  </si>
  <si>
    <t>Каменское УНО</t>
  </si>
  <si>
    <t>ГОУ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</si>
  <si>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</si>
  <si>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</si>
  <si>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</si>
  <si>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</si>
  <si>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</si>
  <si>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</si>
  <si>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</si>
  <si>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</si>
  <si>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</si>
  <si>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</si>
  <si>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</si>
  <si>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</si>
  <si>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</si>
  <si>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</si>
  <si>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</si>
  <si>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</si>
  <si>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</si>
  <si>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</si>
  <si>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</si>
  <si>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</si>
  <si>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</si>
  <si>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</si>
  <si>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</si>
  <si>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</si>
  <si>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</si>
  <si>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</si>
  <si>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</si>
  <si>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</si>
  <si>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</si>
  <si>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</si>
  <si>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</si>
  <si>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</si>
  <si>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</si>
  <si>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</si>
  <si>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</si>
  <si>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</si>
  <si>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</si>
  <si>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</si>
  <si>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</si>
  <si>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</si>
  <si>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</si>
  <si>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</si>
  <si>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</si>
  <si>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</si>
  <si>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</si>
  <si>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</si>
  <si>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</si>
  <si>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ИТОГО по республике</t>
  </si>
  <si>
    <t>Анализ результатов контрольной работы по физике в 10-х класссах</t>
  </si>
  <si>
    <t>МОУ "ТОТЛ"(базовый уровень)</t>
  </si>
  <si>
    <t>МОУ "МС(К)ОУ №2"</t>
  </si>
  <si>
    <t>45.2%</t>
  </si>
  <si>
    <t>МОУ «Бендерский теоретический лицей им. Л.С. Берга»</t>
  </si>
  <si>
    <t>ИТОГО по МУ "УНО г. Бендеры"</t>
  </si>
  <si>
    <t>88,4 </t>
  </si>
  <si>
    <t>22 </t>
  </si>
  <si>
    <t>49 </t>
  </si>
  <si>
    <t>25 </t>
  </si>
  <si>
    <t>4 </t>
  </si>
  <si>
    <t>3,7</t>
  </si>
  <si>
    <t>40,0</t>
  </si>
  <si>
    <t>60,0</t>
  </si>
  <si>
    <t>100</t>
  </si>
  <si>
    <t>78,4</t>
  </si>
  <si>
    <t>12,5</t>
  </si>
  <si>
    <t>75,0</t>
  </si>
  <si>
    <t>87,5</t>
  </si>
  <si>
    <t>4,0</t>
  </si>
  <si>
    <t>65,0</t>
  </si>
  <si>
    <t>МОУ «Рыбницкая УСОШ №1 с г\к»</t>
  </si>
  <si>
    <t>33,3</t>
  </si>
  <si>
    <t>66,7</t>
  </si>
  <si>
    <t>4,3</t>
  </si>
  <si>
    <t>76,0</t>
  </si>
  <si>
    <t>91,3</t>
  </si>
  <si>
    <t>28,6</t>
  </si>
  <si>
    <t>52,4</t>
  </si>
  <si>
    <t>14,3</t>
  </si>
  <si>
    <t>4,8</t>
  </si>
  <si>
    <t>95,2</t>
  </si>
  <si>
    <t>81,0</t>
  </si>
  <si>
    <t>68,0</t>
  </si>
  <si>
    <t>89,4</t>
  </si>
  <si>
    <t>16,7</t>
  </si>
  <si>
    <t>61,9</t>
  </si>
  <si>
    <t>21,4</t>
  </si>
  <si>
    <t>78,6</t>
  </si>
  <si>
    <t>3,95</t>
  </si>
  <si>
    <t>91,9</t>
  </si>
  <si>
    <t>26,5</t>
  </si>
  <si>
    <t>50,0</t>
  </si>
  <si>
    <t>23,5</t>
  </si>
  <si>
    <t>76,5</t>
  </si>
  <si>
    <t>66,9</t>
  </si>
  <si>
    <t>95,4</t>
  </si>
  <si>
    <t>27,3</t>
  </si>
  <si>
    <t>40,9</t>
  </si>
  <si>
    <t>31,8</t>
  </si>
  <si>
    <t>68,2</t>
  </si>
  <si>
    <t>3,9</t>
  </si>
  <si>
    <t>91,1</t>
  </si>
  <si>
    <t>19,5</t>
  </si>
  <si>
    <t>56,1</t>
  </si>
  <si>
    <t>22,0</t>
  </si>
  <si>
    <t>2,4</t>
  </si>
  <si>
    <t>97,6</t>
  </si>
  <si>
    <t>75,6</t>
  </si>
  <si>
    <t>63,7</t>
  </si>
  <si>
    <t>92,0</t>
  </si>
  <si>
    <t>52,2</t>
  </si>
  <si>
    <t>43,5</t>
  </si>
  <si>
    <t>56,5</t>
  </si>
  <si>
    <t>3,6</t>
  </si>
  <si>
    <t>53,4</t>
  </si>
  <si>
    <t>91,7</t>
  </si>
  <si>
    <t>18,2</t>
  </si>
  <si>
    <t>45,5</t>
  </si>
  <si>
    <t>36,4</t>
  </si>
  <si>
    <t>63,6</t>
  </si>
  <si>
    <t>3,8</t>
  </si>
  <si>
    <t>60,4</t>
  </si>
  <si>
    <t>57,1</t>
  </si>
  <si>
    <t>42,9</t>
  </si>
  <si>
    <t>52,0</t>
  </si>
  <si>
    <t>85,7</t>
  </si>
  <si>
    <t>64,0</t>
  </si>
  <si>
    <t>МОУ «Плотянская МСОШ-д/с имени П. Крученюка»</t>
  </si>
  <si>
    <t>25,0</t>
  </si>
  <si>
    <t>88,0</t>
  </si>
  <si>
    <t>30,0</t>
  </si>
  <si>
    <t>91,8</t>
  </si>
  <si>
    <t>20,8</t>
  </si>
  <si>
    <t>56,0</t>
  </si>
  <si>
    <t>22,4</t>
  </si>
  <si>
    <t>99,2</t>
  </si>
  <si>
    <t>3,97</t>
  </si>
  <si>
    <t>64,8</t>
  </si>
  <si>
    <t>0</t>
  </si>
  <si>
    <t xml:space="preserve">МОУ "Каменская ОСШГ№2"  </t>
  </si>
  <si>
    <t>МОУ "ТОТЛ" (углубленный уровень)</t>
  </si>
  <si>
    <t>ИТОГО по МОУ</t>
  </si>
  <si>
    <t>УНО  г.Бендеры</t>
  </si>
  <si>
    <t>ИТОГО по ГОУ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</si>
</sst>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/>
    <xf numFmtId="0" fontId="5" fillId="0" borderId="4" xfId="0" applyFont="1" applyBorder="1"/>
    <xf numFmtId="41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7" fillId="0" borderId="5" xfId="0" applyFont="1" applyBorder="1"/>
    <xf numFmtId="0" fontId="1" fillId="0" borderId="5" xfId="0" applyFont="1" applyBorder="1"/>
    <xf numFmtId="2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41" fontId="2" fillId="3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 wrapText="1"/>
      <protection locked="0"/>
    </xf>
    <xf numFmtId="41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2" fontId="1" fillId="0" borderId="5" xfId="0" applyNumberFormat="1" applyFont="1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41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1" fillId="0" borderId="1" xfId="0" applyNumberFormat="1" applyFont="1" applyBorder="1" applyAlignment="1">
      <alignment vertical="center" wrapText="1"/>
    </xf>
    <xf numFmtId="0" fontId="7" fillId="2" borderId="5" xfId="0" applyFont="1" applyFill="1" applyBorder="1"/>
    <xf numFmtId="0" fontId="1" fillId="2" borderId="5" xfId="0" applyFont="1" applyFill="1" applyBorder="1" applyAlignme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41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5" xfId="1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1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41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1" fillId="2" borderId="5" xfId="0" applyNumberFormat="1" applyFont="1" applyFill="1" applyBorder="1" applyAlignment="1">
      <alignment horizontal="center" vertical="center"/>
    </xf>
    <xf numFmtId="49" fontId="1" fillId="2" borderId="5" xfId="1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1" fontId="1" fillId="2" borderId="16" xfId="0" applyNumberFormat="1" applyFont="1" applyFill="1" applyBorder="1" applyAlignment="1">
      <alignment horizontal="center" vertical="center"/>
    </xf>
    <xf numFmtId="49" fontId="1" fillId="2" borderId="16" xfId="1" applyNumberFormat="1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0" xfId="0" applyFill="1"/>
    <xf numFmtId="0" fontId="1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9" fontId="2" fillId="4" borderId="7" xfId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1" fontId="2" fillId="4" borderId="1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/>
    <xf numFmtId="9" fontId="2" fillId="3" borderId="7" xfId="1" applyFont="1" applyFill="1" applyBorder="1" applyAlignment="1">
      <alignment horizontal="center" vertical="center"/>
    </xf>
    <xf numFmtId="10" fontId="2" fillId="3" borderId="7" xfId="0" applyNumberFormat="1" applyFont="1" applyFill="1" applyBorder="1" applyAlignment="1">
      <alignment horizontal="center" vertical="center"/>
    </xf>
    <xf numFmtId="10" fontId="2" fillId="3" borderId="7" xfId="1" applyNumberFormat="1" applyFont="1" applyFill="1" applyBorder="1" applyAlignment="1">
      <alignment horizontal="left" vertical="center"/>
    </xf>
    <xf numFmtId="164" fontId="0" fillId="0" borderId="0" xfId="0" applyNumberFormat="1"/>
    <xf numFmtId="0" fontId="0" fillId="0" borderId="0" xfId="0" applyNumberFormat="1"/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 wrapText="1"/>
    </xf>
    <xf numFmtId="9" fontId="3" fillId="3" borderId="8" xfId="1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165" fontId="1" fillId="0" borderId="5" xfId="0" applyNumberFormat="1" applyFont="1" applyBorder="1"/>
    <xf numFmtId="165" fontId="5" fillId="0" borderId="5" xfId="0" applyNumberFormat="1" applyFont="1" applyBorder="1"/>
    <xf numFmtId="10" fontId="2" fillId="3" borderId="5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0" borderId="2" xfId="0" applyBorder="1"/>
    <xf numFmtId="165" fontId="1" fillId="2" borderId="13" xfId="0" applyNumberFormat="1" applyFont="1" applyFill="1" applyBorder="1" applyAlignment="1">
      <alignment vertical="center" wrapText="1"/>
    </xf>
    <xf numFmtId="0" fontId="0" fillId="2" borderId="13" xfId="0" applyFill="1" applyBorder="1"/>
    <xf numFmtId="165" fontId="0" fillId="2" borderId="13" xfId="0" applyNumberFormat="1" applyFill="1" applyBorder="1"/>
    <xf numFmtId="0" fontId="14" fillId="3" borderId="13" xfId="0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1" fontId="1" fillId="2" borderId="3" xfId="0" applyNumberFormat="1" applyFont="1" applyFill="1" applyBorder="1" applyAlignment="1">
      <alignment horizontal="center" vertical="center" wrapText="1"/>
    </xf>
    <xf numFmtId="41" fontId="1" fillId="2" borderId="14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NumberFormat="1" applyBorder="1"/>
    <xf numFmtId="2" fontId="1" fillId="0" borderId="13" xfId="0" applyNumberFormat="1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/>
    </xf>
    <xf numFmtId="165" fontId="1" fillId="0" borderId="1" xfId="0" applyNumberFormat="1" applyFont="1" applyBorder="1"/>
    <xf numFmtId="165" fontId="5" fillId="0" borderId="1" xfId="0" applyNumberFormat="1" applyFont="1" applyBorder="1"/>
    <xf numFmtId="1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9" fontId="2" fillId="3" borderId="13" xfId="1" applyFont="1" applyFill="1" applyBorder="1" applyAlignment="1">
      <alignment horizontal="center" vertical="center" wrapText="1"/>
    </xf>
    <xf numFmtId="10" fontId="2" fillId="3" borderId="13" xfId="0" applyNumberFormat="1" applyFont="1" applyFill="1" applyBorder="1" applyAlignment="1">
      <alignment horizontal="center" vertical="center" wrapText="1"/>
    </xf>
    <xf numFmtId="10" fontId="3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0" borderId="13" xfId="0" applyBorder="1" applyAlignment="1">
      <alignment vertical="center"/>
    </xf>
    <xf numFmtId="165" fontId="0" fillId="0" borderId="13" xfId="0" applyNumberFormat="1" applyBorder="1" applyAlignment="1">
      <alignment vertical="center"/>
    </xf>
    <xf numFmtId="41" fontId="1" fillId="2" borderId="13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1" fontId="1" fillId="2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>
      <alignment horizontal="center" vertical="center" wrapText="1"/>
    </xf>
    <xf numFmtId="165" fontId="13" fillId="2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/>
    <xf numFmtId="165" fontId="1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top" wrapText="1"/>
    </xf>
    <xf numFmtId="9" fontId="10" fillId="3" borderId="13" xfId="0" applyNumberFormat="1" applyFont="1" applyFill="1" applyBorder="1"/>
    <xf numFmtId="0" fontId="2" fillId="2" borderId="13" xfId="0" applyFont="1" applyFill="1" applyBorder="1" applyAlignment="1">
      <alignment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vertical="center"/>
    </xf>
    <xf numFmtId="0" fontId="1" fillId="2" borderId="5" xfId="0" applyFont="1" applyFill="1" applyBorder="1"/>
    <xf numFmtId="0" fontId="1" fillId="0" borderId="5" xfId="0" applyFont="1" applyBorder="1" applyAlignment="1">
      <alignment horizontal="right" vertical="center"/>
    </xf>
    <xf numFmtId="0" fontId="1" fillId="0" borderId="9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1"/>
  <sheetViews>
    <sheetView tabSelected="1" topLeftCell="A61" zoomScaleNormal="100" workbookViewId="0">
      <selection activeCell="S36" sqref="S36"/>
    </sheetView>
  </sheetViews>
  <sheetFormatPr defaultRowHeight="15.75" x14ac:dyDescent="0.25"/>
  <cols>
    <col min="1" max="1" width="7.140625" style="32" customWidth="1"/>
    <col min="2" max="2" width="59.85546875" customWidth="1"/>
    <col min="3" max="3" width="9" customWidth="1"/>
    <col min="4" max="8" width="9" bestFit="1" customWidth="1"/>
    <col min="9" max="9" width="10.140625" bestFit="1" customWidth="1"/>
    <col min="10" max="10" width="9" bestFit="1" customWidth="1"/>
    <col min="11" max="11" width="10.140625" bestFit="1" customWidth="1"/>
    <col min="12" max="12" width="9" bestFit="1" customWidth="1"/>
    <col min="13" max="13" width="9.28515625" bestFit="1" customWidth="1"/>
    <col min="14" max="14" width="11.28515625" bestFit="1" customWidth="1"/>
    <col min="15" max="15" width="10.140625" bestFit="1" customWidth="1"/>
    <col min="16" max="16" width="9.28515625" bestFit="1" customWidth="1"/>
    <col min="17" max="17" width="10.140625" bestFit="1" customWidth="1"/>
  </cols>
  <sheetData>
    <row r="2" spans="1:17" x14ac:dyDescent="0.25">
      <c r="B2" s="204" t="s">
        <v>104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x14ac:dyDescent="0.25">
      <c r="B3" s="205" t="s">
        <v>10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4"/>
      <c r="P3" s="4"/>
      <c r="Q3" s="5"/>
    </row>
    <row r="4" spans="1:17" ht="15" x14ac:dyDescent="0.25">
      <c r="A4" s="206"/>
      <c r="B4" s="212" t="s">
        <v>12</v>
      </c>
      <c r="C4" s="209" t="s">
        <v>0</v>
      </c>
      <c r="D4" s="211" t="s">
        <v>1</v>
      </c>
      <c r="E4" s="211"/>
      <c r="F4" s="211" t="s">
        <v>2</v>
      </c>
      <c r="G4" s="211"/>
      <c r="H4" s="211"/>
      <c r="I4" s="211"/>
      <c r="J4" s="211"/>
      <c r="K4" s="211"/>
      <c r="L4" s="211"/>
      <c r="M4" s="211"/>
      <c r="N4" s="209" t="s">
        <v>3</v>
      </c>
      <c r="O4" s="209" t="s">
        <v>4</v>
      </c>
      <c r="P4" s="209" t="s">
        <v>5</v>
      </c>
      <c r="Q4" s="210" t="s">
        <v>6</v>
      </c>
    </row>
    <row r="5" spans="1:17" ht="15" x14ac:dyDescent="0.25">
      <c r="A5" s="207"/>
      <c r="B5" s="212"/>
      <c r="C5" s="209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09"/>
      <c r="O5" s="209"/>
      <c r="P5" s="209"/>
      <c r="Q5" s="210"/>
    </row>
    <row r="6" spans="1:17" x14ac:dyDescent="0.25">
      <c r="A6" s="207"/>
      <c r="B6" s="212"/>
      <c r="C6" s="209"/>
      <c r="D6" s="211"/>
      <c r="E6" s="211"/>
      <c r="F6" s="211">
        <v>5</v>
      </c>
      <c r="G6" s="211"/>
      <c r="H6" s="211">
        <v>4</v>
      </c>
      <c r="I6" s="211"/>
      <c r="J6" s="211">
        <v>3</v>
      </c>
      <c r="K6" s="211"/>
      <c r="L6" s="211">
        <v>2</v>
      </c>
      <c r="M6" s="211"/>
      <c r="N6" s="209"/>
      <c r="O6" s="209"/>
      <c r="P6" s="209"/>
      <c r="Q6" s="210"/>
    </row>
    <row r="7" spans="1:17" x14ac:dyDescent="0.25">
      <c r="A7" s="208"/>
      <c r="B7" s="212"/>
      <c r="C7" s="209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209"/>
      <c r="O7" s="209"/>
      <c r="P7" s="209"/>
      <c r="Q7" s="210"/>
    </row>
    <row r="8" spans="1:17" x14ac:dyDescent="0.25">
      <c r="A8" s="34"/>
      <c r="B8" s="3" t="s">
        <v>11</v>
      </c>
      <c r="C8" s="17"/>
      <c r="D8" s="1"/>
      <c r="E8" s="1"/>
      <c r="F8" s="1"/>
      <c r="G8" s="1"/>
      <c r="H8" s="1"/>
      <c r="I8" s="1"/>
      <c r="J8" s="1"/>
      <c r="K8" s="1"/>
      <c r="L8" s="1"/>
      <c r="M8" s="1"/>
      <c r="N8" s="17"/>
      <c r="O8" s="17"/>
      <c r="P8" s="17"/>
      <c r="Q8" s="18"/>
    </row>
    <row r="9" spans="1:17" x14ac:dyDescent="0.25">
      <c r="A9" s="34">
        <v>1</v>
      </c>
      <c r="B9" s="15" t="s">
        <v>62</v>
      </c>
      <c r="C9" s="8">
        <v>42</v>
      </c>
      <c r="D9" s="9">
        <v>34</v>
      </c>
      <c r="E9" s="35">
        <f t="shared" ref="E9:E26" si="0">D9/C9*100</f>
        <v>80.952380952380949</v>
      </c>
      <c r="F9" s="8">
        <v>8</v>
      </c>
      <c r="G9" s="35">
        <f t="shared" ref="G9:G25" si="1">F9/D9*100</f>
        <v>23.52941176470588</v>
      </c>
      <c r="H9" s="8">
        <v>24</v>
      </c>
      <c r="I9" s="35">
        <f t="shared" ref="I9:I25" si="2">H9/D9*100</f>
        <v>70.588235294117652</v>
      </c>
      <c r="J9" s="8">
        <v>2</v>
      </c>
      <c r="K9" s="35">
        <f t="shared" ref="K9:K25" si="3">J9/D9*100</f>
        <v>5.8823529411764701</v>
      </c>
      <c r="L9" s="8">
        <v>0</v>
      </c>
      <c r="M9" s="35">
        <f t="shared" ref="M9:M25" si="4">L9/D9*100</f>
        <v>0</v>
      </c>
      <c r="N9" s="127">
        <f t="shared" ref="N9:N25" si="5">((F9+H9+J9)/D9)*100</f>
        <v>100</v>
      </c>
      <c r="O9" s="127">
        <f t="shared" ref="O9:O25" si="6">((F9+H9)/D9)*100</f>
        <v>94.117647058823522</v>
      </c>
      <c r="P9" s="2">
        <f t="shared" ref="P9:P26" si="7">(5*F9+4*H9+3*J9+2*L9)/D9</f>
        <v>4.1764705882352944</v>
      </c>
      <c r="Q9" s="128">
        <f t="shared" ref="Q9:Q25" si="8">((F9*1+H9*0.64+J9*0.36+L9*0.16)/D9)*100</f>
        <v>70.823529411764696</v>
      </c>
    </row>
    <row r="10" spans="1:17" x14ac:dyDescent="0.25">
      <c r="A10" s="34">
        <v>2</v>
      </c>
      <c r="B10" s="15" t="s">
        <v>63</v>
      </c>
      <c r="C10" s="8">
        <v>23</v>
      </c>
      <c r="D10" s="9">
        <v>18</v>
      </c>
      <c r="E10" s="35">
        <f t="shared" si="0"/>
        <v>78.260869565217391</v>
      </c>
      <c r="F10" s="8">
        <v>6</v>
      </c>
      <c r="G10" s="35">
        <f t="shared" si="1"/>
        <v>33.333333333333329</v>
      </c>
      <c r="H10" s="8">
        <v>4</v>
      </c>
      <c r="I10" s="35">
        <f t="shared" si="2"/>
        <v>22.222222222222221</v>
      </c>
      <c r="J10" s="8">
        <v>8</v>
      </c>
      <c r="K10" s="35">
        <f t="shared" si="3"/>
        <v>44.444444444444443</v>
      </c>
      <c r="L10" s="8">
        <v>0</v>
      </c>
      <c r="M10" s="35">
        <f t="shared" si="4"/>
        <v>0</v>
      </c>
      <c r="N10" s="127">
        <f t="shared" si="5"/>
        <v>100</v>
      </c>
      <c r="O10" s="127">
        <f t="shared" si="6"/>
        <v>55.555555555555557</v>
      </c>
      <c r="P10" s="2">
        <f t="shared" si="7"/>
        <v>3.8888888888888888</v>
      </c>
      <c r="Q10" s="128">
        <f t="shared" si="8"/>
        <v>63.555555555555564</v>
      </c>
    </row>
    <row r="11" spans="1:17" x14ac:dyDescent="0.25">
      <c r="A11" s="34">
        <v>3</v>
      </c>
      <c r="B11" s="15" t="s">
        <v>64</v>
      </c>
      <c r="C11" s="8">
        <v>49</v>
      </c>
      <c r="D11" s="9">
        <v>41</v>
      </c>
      <c r="E11" s="35">
        <f t="shared" si="0"/>
        <v>83.673469387755105</v>
      </c>
      <c r="F11" s="8">
        <v>4</v>
      </c>
      <c r="G11" s="35">
        <f t="shared" si="1"/>
        <v>9.7560975609756095</v>
      </c>
      <c r="H11" s="8">
        <v>16</v>
      </c>
      <c r="I11" s="35">
        <f t="shared" si="2"/>
        <v>39.024390243902438</v>
      </c>
      <c r="J11" s="8">
        <v>16</v>
      </c>
      <c r="K11" s="35">
        <f t="shared" si="3"/>
        <v>39.024390243902438</v>
      </c>
      <c r="L11" s="8">
        <v>5</v>
      </c>
      <c r="M11" s="35">
        <f t="shared" si="4"/>
        <v>12.195121951219512</v>
      </c>
      <c r="N11" s="127">
        <f t="shared" si="5"/>
        <v>87.804878048780495</v>
      </c>
      <c r="O11" s="127">
        <f t="shared" si="6"/>
        <v>48.780487804878049</v>
      </c>
      <c r="P11" s="2">
        <f t="shared" si="7"/>
        <v>3.4634146341463414</v>
      </c>
      <c r="Q11" s="128">
        <f t="shared" si="8"/>
        <v>50.731707317073173</v>
      </c>
    </row>
    <row r="12" spans="1:17" x14ac:dyDescent="0.25">
      <c r="A12" s="34">
        <v>4</v>
      </c>
      <c r="B12" s="126" t="s">
        <v>65</v>
      </c>
      <c r="C12" s="8">
        <v>97</v>
      </c>
      <c r="D12" s="9">
        <v>77</v>
      </c>
      <c r="E12" s="35">
        <f t="shared" si="0"/>
        <v>79.381443298969074</v>
      </c>
      <c r="F12" s="8">
        <v>15</v>
      </c>
      <c r="G12" s="35">
        <f t="shared" si="1"/>
        <v>19.480519480519483</v>
      </c>
      <c r="H12" s="8">
        <v>57</v>
      </c>
      <c r="I12" s="35">
        <f t="shared" si="2"/>
        <v>74.025974025974023</v>
      </c>
      <c r="J12" s="8">
        <v>5</v>
      </c>
      <c r="K12" s="35">
        <f t="shared" si="3"/>
        <v>6.4935064935064926</v>
      </c>
      <c r="L12" s="8">
        <v>0</v>
      </c>
      <c r="M12" s="35">
        <f t="shared" si="4"/>
        <v>0</v>
      </c>
      <c r="N12" s="127">
        <f t="shared" si="5"/>
        <v>100</v>
      </c>
      <c r="O12" s="127">
        <f t="shared" si="6"/>
        <v>93.506493506493499</v>
      </c>
      <c r="P12" s="2">
        <f t="shared" si="7"/>
        <v>4.1298701298701301</v>
      </c>
      <c r="Q12" s="128">
        <f t="shared" si="8"/>
        <v>69.194805194805198</v>
      </c>
    </row>
    <row r="13" spans="1:17" x14ac:dyDescent="0.25">
      <c r="A13" s="34">
        <v>5</v>
      </c>
      <c r="B13" s="15" t="s">
        <v>66</v>
      </c>
      <c r="C13" s="8">
        <v>18</v>
      </c>
      <c r="D13" s="9">
        <v>14</v>
      </c>
      <c r="E13" s="35">
        <f t="shared" si="0"/>
        <v>77.777777777777786</v>
      </c>
      <c r="F13" s="8">
        <v>3</v>
      </c>
      <c r="G13" s="35">
        <f t="shared" si="1"/>
        <v>21.428571428571427</v>
      </c>
      <c r="H13" s="8">
        <v>5</v>
      </c>
      <c r="I13" s="35">
        <f t="shared" si="2"/>
        <v>35.714285714285715</v>
      </c>
      <c r="J13" s="8">
        <v>5</v>
      </c>
      <c r="K13" s="35">
        <f t="shared" si="3"/>
        <v>35.714285714285715</v>
      </c>
      <c r="L13" s="8">
        <v>1</v>
      </c>
      <c r="M13" s="35">
        <f t="shared" si="4"/>
        <v>7.1428571428571423</v>
      </c>
      <c r="N13" s="127">
        <f t="shared" si="5"/>
        <v>92.857142857142861</v>
      </c>
      <c r="O13" s="127">
        <f t="shared" si="6"/>
        <v>57.142857142857139</v>
      </c>
      <c r="P13" s="2">
        <f t="shared" si="7"/>
        <v>3.7142857142857144</v>
      </c>
      <c r="Q13" s="128">
        <f t="shared" si="8"/>
        <v>58.285714285714285</v>
      </c>
    </row>
    <row r="14" spans="1:17" x14ac:dyDescent="0.25">
      <c r="A14" s="34">
        <v>6</v>
      </c>
      <c r="B14" s="15" t="s">
        <v>67</v>
      </c>
      <c r="C14" s="8">
        <v>21</v>
      </c>
      <c r="D14" s="9">
        <v>19</v>
      </c>
      <c r="E14" s="35">
        <f t="shared" si="0"/>
        <v>90.476190476190482</v>
      </c>
      <c r="F14" s="8">
        <v>1</v>
      </c>
      <c r="G14" s="35">
        <f t="shared" si="1"/>
        <v>5.2631578947368416</v>
      </c>
      <c r="H14" s="8">
        <v>7</v>
      </c>
      <c r="I14" s="35">
        <f t="shared" si="2"/>
        <v>36.84210526315789</v>
      </c>
      <c r="J14" s="8">
        <v>10</v>
      </c>
      <c r="K14" s="35">
        <f t="shared" si="3"/>
        <v>52.631578947368418</v>
      </c>
      <c r="L14" s="8">
        <v>1</v>
      </c>
      <c r="M14" s="35">
        <f t="shared" si="4"/>
        <v>5.2631578947368416</v>
      </c>
      <c r="N14" s="127">
        <f t="shared" si="5"/>
        <v>94.73684210526315</v>
      </c>
      <c r="O14" s="127">
        <f t="shared" si="6"/>
        <v>42.105263157894733</v>
      </c>
      <c r="P14" s="2">
        <f t="shared" si="7"/>
        <v>3.4210526315789473</v>
      </c>
      <c r="Q14" s="128">
        <f t="shared" si="8"/>
        <v>48.631578947368418</v>
      </c>
    </row>
    <row r="15" spans="1:17" x14ac:dyDescent="0.25">
      <c r="A15" s="34">
        <v>7</v>
      </c>
      <c r="B15" s="15" t="s">
        <v>68</v>
      </c>
      <c r="C15" s="8">
        <v>62</v>
      </c>
      <c r="D15" s="9">
        <v>51</v>
      </c>
      <c r="E15" s="35">
        <f t="shared" si="0"/>
        <v>82.258064516129039</v>
      </c>
      <c r="F15" s="8">
        <v>3</v>
      </c>
      <c r="G15" s="35">
        <f t="shared" si="1"/>
        <v>5.8823529411764701</v>
      </c>
      <c r="H15" s="8">
        <v>25</v>
      </c>
      <c r="I15" s="35">
        <f t="shared" si="2"/>
        <v>49.019607843137251</v>
      </c>
      <c r="J15" s="8">
        <v>23</v>
      </c>
      <c r="K15" s="35">
        <f t="shared" si="3"/>
        <v>45.098039215686278</v>
      </c>
      <c r="L15" s="8">
        <v>0</v>
      </c>
      <c r="M15" s="35">
        <f t="shared" si="4"/>
        <v>0</v>
      </c>
      <c r="N15" s="127">
        <f t="shared" si="5"/>
        <v>100</v>
      </c>
      <c r="O15" s="127">
        <f t="shared" si="6"/>
        <v>54.901960784313729</v>
      </c>
      <c r="P15" s="2">
        <f t="shared" si="7"/>
        <v>3.607843137254902</v>
      </c>
      <c r="Q15" s="128">
        <f t="shared" si="8"/>
        <v>53.490196078431374</v>
      </c>
    </row>
    <row r="16" spans="1:17" x14ac:dyDescent="0.25">
      <c r="A16" s="34">
        <v>8</v>
      </c>
      <c r="B16" s="15" t="s">
        <v>69</v>
      </c>
      <c r="C16" s="8">
        <v>34</v>
      </c>
      <c r="D16" s="9">
        <v>30</v>
      </c>
      <c r="E16" s="35">
        <f t="shared" si="0"/>
        <v>88.235294117647058</v>
      </c>
      <c r="F16" s="8">
        <v>7</v>
      </c>
      <c r="G16" s="35">
        <f t="shared" si="1"/>
        <v>23.333333333333332</v>
      </c>
      <c r="H16" s="8">
        <v>11</v>
      </c>
      <c r="I16" s="35">
        <f t="shared" si="2"/>
        <v>36.666666666666664</v>
      </c>
      <c r="J16" s="8">
        <v>10</v>
      </c>
      <c r="K16" s="35">
        <f t="shared" si="3"/>
        <v>33.333333333333329</v>
      </c>
      <c r="L16" s="8">
        <v>2</v>
      </c>
      <c r="M16" s="35">
        <f t="shared" si="4"/>
        <v>6.666666666666667</v>
      </c>
      <c r="N16" s="127">
        <f t="shared" si="5"/>
        <v>93.333333333333329</v>
      </c>
      <c r="O16" s="127">
        <f t="shared" si="6"/>
        <v>60</v>
      </c>
      <c r="P16" s="2">
        <f t="shared" si="7"/>
        <v>3.7666666666666666</v>
      </c>
      <c r="Q16" s="128">
        <f t="shared" si="8"/>
        <v>59.866666666666667</v>
      </c>
    </row>
    <row r="17" spans="1:18" x14ac:dyDescent="0.25">
      <c r="A17" s="34">
        <v>9</v>
      </c>
      <c r="B17" s="15" t="s">
        <v>70</v>
      </c>
      <c r="C17" s="8">
        <v>49</v>
      </c>
      <c r="D17" s="9">
        <v>38</v>
      </c>
      <c r="E17" s="35">
        <f t="shared" si="0"/>
        <v>77.551020408163268</v>
      </c>
      <c r="F17" s="8">
        <v>5</v>
      </c>
      <c r="G17" s="35">
        <f t="shared" si="1"/>
        <v>13.157894736842104</v>
      </c>
      <c r="H17" s="8">
        <v>20</v>
      </c>
      <c r="I17" s="35">
        <f t="shared" si="2"/>
        <v>52.631578947368418</v>
      </c>
      <c r="J17" s="122">
        <v>12</v>
      </c>
      <c r="K17" s="35">
        <f t="shared" si="3"/>
        <v>31.578947368421051</v>
      </c>
      <c r="L17" s="8">
        <v>1</v>
      </c>
      <c r="M17" s="35">
        <f t="shared" si="4"/>
        <v>2.6315789473684208</v>
      </c>
      <c r="N17" s="127">
        <f t="shared" si="5"/>
        <v>97.368421052631575</v>
      </c>
      <c r="O17" s="127">
        <f t="shared" si="6"/>
        <v>65.789473684210535</v>
      </c>
      <c r="P17" s="2">
        <f t="shared" si="7"/>
        <v>3.763157894736842</v>
      </c>
      <c r="Q17" s="128">
        <f t="shared" si="8"/>
        <v>58.631578947368425</v>
      </c>
    </row>
    <row r="18" spans="1:18" x14ac:dyDescent="0.25">
      <c r="A18" s="34">
        <v>10</v>
      </c>
      <c r="B18" s="15" t="s">
        <v>71</v>
      </c>
      <c r="C18" s="8">
        <v>60</v>
      </c>
      <c r="D18" s="9">
        <v>50</v>
      </c>
      <c r="E18" s="35">
        <f t="shared" si="0"/>
        <v>83.333333333333343</v>
      </c>
      <c r="F18" s="8">
        <v>4</v>
      </c>
      <c r="G18" s="35">
        <f t="shared" si="1"/>
        <v>8</v>
      </c>
      <c r="H18" s="8">
        <v>18</v>
      </c>
      <c r="I18" s="35">
        <f t="shared" si="2"/>
        <v>36</v>
      </c>
      <c r="J18" s="8">
        <v>26</v>
      </c>
      <c r="K18" s="35">
        <f t="shared" si="3"/>
        <v>52</v>
      </c>
      <c r="L18" s="8">
        <v>2</v>
      </c>
      <c r="M18" s="35">
        <f t="shared" si="4"/>
        <v>4</v>
      </c>
      <c r="N18" s="127">
        <f t="shared" si="5"/>
        <v>96</v>
      </c>
      <c r="O18" s="127">
        <f t="shared" si="6"/>
        <v>44</v>
      </c>
      <c r="P18" s="2">
        <f t="shared" si="7"/>
        <v>3.48</v>
      </c>
      <c r="Q18" s="128">
        <f t="shared" si="8"/>
        <v>50.4</v>
      </c>
    </row>
    <row r="19" spans="1:18" x14ac:dyDescent="0.25">
      <c r="A19" s="34">
        <v>11</v>
      </c>
      <c r="B19" s="15" t="s">
        <v>72</v>
      </c>
      <c r="C19" s="8">
        <v>45</v>
      </c>
      <c r="D19" s="9">
        <v>41</v>
      </c>
      <c r="E19" s="35">
        <f t="shared" si="0"/>
        <v>91.111111111111114</v>
      </c>
      <c r="F19" s="8">
        <v>6</v>
      </c>
      <c r="G19" s="35">
        <f t="shared" si="1"/>
        <v>14.634146341463413</v>
      </c>
      <c r="H19" s="8">
        <v>24</v>
      </c>
      <c r="I19" s="35">
        <f t="shared" si="2"/>
        <v>58.536585365853654</v>
      </c>
      <c r="J19" s="8">
        <v>10</v>
      </c>
      <c r="K19" s="35">
        <f t="shared" si="3"/>
        <v>24.390243902439025</v>
      </c>
      <c r="L19" s="8">
        <v>1</v>
      </c>
      <c r="M19" s="35">
        <f t="shared" si="4"/>
        <v>2.4390243902439024</v>
      </c>
      <c r="N19" s="127">
        <f t="shared" si="5"/>
        <v>97.560975609756099</v>
      </c>
      <c r="O19" s="127">
        <f t="shared" si="6"/>
        <v>73.170731707317074</v>
      </c>
      <c r="P19" s="2">
        <f t="shared" si="7"/>
        <v>3.8536585365853657</v>
      </c>
      <c r="Q19" s="128">
        <f t="shared" si="8"/>
        <v>61.268292682926827</v>
      </c>
    </row>
    <row r="20" spans="1:18" x14ac:dyDescent="0.25">
      <c r="A20" s="34">
        <v>12</v>
      </c>
      <c r="B20" s="15" t="s">
        <v>73</v>
      </c>
      <c r="C20" s="8">
        <v>30</v>
      </c>
      <c r="D20" s="9">
        <v>26</v>
      </c>
      <c r="E20" s="35">
        <f t="shared" si="0"/>
        <v>86.666666666666671</v>
      </c>
      <c r="F20" s="8">
        <v>1</v>
      </c>
      <c r="G20" s="35">
        <f t="shared" si="1"/>
        <v>3.8461538461538463</v>
      </c>
      <c r="H20" s="8">
        <v>12</v>
      </c>
      <c r="I20" s="35">
        <f t="shared" si="2"/>
        <v>46.153846153846153</v>
      </c>
      <c r="J20" s="8">
        <v>13</v>
      </c>
      <c r="K20" s="35">
        <f t="shared" si="3"/>
        <v>50</v>
      </c>
      <c r="L20" s="8">
        <v>0</v>
      </c>
      <c r="M20" s="35">
        <f t="shared" si="4"/>
        <v>0</v>
      </c>
      <c r="N20" s="127">
        <f t="shared" si="5"/>
        <v>100</v>
      </c>
      <c r="O20" s="127">
        <f t="shared" si="6"/>
        <v>50</v>
      </c>
      <c r="P20" s="2">
        <f t="shared" si="7"/>
        <v>3.5384615384615383</v>
      </c>
      <c r="Q20" s="128">
        <f t="shared" si="8"/>
        <v>51.384615384615387</v>
      </c>
    </row>
    <row r="21" spans="1:18" x14ac:dyDescent="0.25">
      <c r="A21" s="34">
        <v>13</v>
      </c>
      <c r="B21" s="125" t="s">
        <v>74</v>
      </c>
      <c r="C21" s="8">
        <v>21</v>
      </c>
      <c r="D21" s="9">
        <v>21</v>
      </c>
      <c r="E21" s="35">
        <f t="shared" si="0"/>
        <v>100</v>
      </c>
      <c r="F21" s="8">
        <v>5</v>
      </c>
      <c r="G21" s="35">
        <f t="shared" si="1"/>
        <v>23.809523809523807</v>
      </c>
      <c r="H21" s="8">
        <v>14</v>
      </c>
      <c r="I21" s="35">
        <f t="shared" si="2"/>
        <v>66.666666666666657</v>
      </c>
      <c r="J21" s="8">
        <v>2</v>
      </c>
      <c r="K21" s="35">
        <f t="shared" si="3"/>
        <v>9.5238095238095237</v>
      </c>
      <c r="L21" s="8">
        <v>0</v>
      </c>
      <c r="M21" s="35">
        <f t="shared" si="4"/>
        <v>0</v>
      </c>
      <c r="N21" s="127">
        <f t="shared" si="5"/>
        <v>100</v>
      </c>
      <c r="O21" s="127">
        <f t="shared" si="6"/>
        <v>90.476190476190482</v>
      </c>
      <c r="P21" s="2">
        <f t="shared" si="7"/>
        <v>4.1428571428571432</v>
      </c>
      <c r="Q21" s="128">
        <f t="shared" si="8"/>
        <v>69.904761904761912</v>
      </c>
    </row>
    <row r="22" spans="1:18" x14ac:dyDescent="0.25">
      <c r="A22" s="34">
        <v>14</v>
      </c>
      <c r="B22" s="16" t="s">
        <v>75</v>
      </c>
      <c r="C22" s="8">
        <v>26</v>
      </c>
      <c r="D22" s="9">
        <v>26</v>
      </c>
      <c r="E22" s="35">
        <f t="shared" si="0"/>
        <v>100</v>
      </c>
      <c r="F22" s="8">
        <v>3</v>
      </c>
      <c r="G22" s="35">
        <f t="shared" si="1"/>
        <v>11.538461538461538</v>
      </c>
      <c r="H22" s="8">
        <v>17</v>
      </c>
      <c r="I22" s="35">
        <f t="shared" si="2"/>
        <v>65.384615384615387</v>
      </c>
      <c r="J22" s="8">
        <v>6</v>
      </c>
      <c r="K22" s="35">
        <f t="shared" si="3"/>
        <v>23.076923076923077</v>
      </c>
      <c r="L22" s="8">
        <v>0</v>
      </c>
      <c r="M22" s="35">
        <f t="shared" si="4"/>
        <v>0</v>
      </c>
      <c r="N22" s="127">
        <f t="shared" si="5"/>
        <v>100</v>
      </c>
      <c r="O22" s="127">
        <f t="shared" si="6"/>
        <v>76.923076923076934</v>
      </c>
      <c r="P22" s="2">
        <f t="shared" si="7"/>
        <v>3.8846153846153846</v>
      </c>
      <c r="Q22" s="128">
        <f t="shared" si="8"/>
        <v>61.692307692307693</v>
      </c>
    </row>
    <row r="23" spans="1:18" x14ac:dyDescent="0.25">
      <c r="A23" s="34">
        <v>15</v>
      </c>
      <c r="B23" s="33" t="s">
        <v>105</v>
      </c>
      <c r="C23" s="8">
        <v>88</v>
      </c>
      <c r="D23" s="9">
        <v>74</v>
      </c>
      <c r="E23" s="35">
        <f t="shared" si="0"/>
        <v>84.090909090909093</v>
      </c>
      <c r="F23" s="8">
        <v>12</v>
      </c>
      <c r="G23" s="35">
        <f t="shared" si="1"/>
        <v>16.216216216216218</v>
      </c>
      <c r="H23" s="8">
        <v>44</v>
      </c>
      <c r="I23" s="35">
        <f t="shared" si="2"/>
        <v>59.45945945945946</v>
      </c>
      <c r="J23" s="8">
        <v>18</v>
      </c>
      <c r="K23" s="35">
        <f t="shared" si="3"/>
        <v>24.324324324324326</v>
      </c>
      <c r="L23" s="8">
        <v>0</v>
      </c>
      <c r="M23" s="35">
        <f t="shared" si="4"/>
        <v>0</v>
      </c>
      <c r="N23" s="127">
        <f t="shared" si="5"/>
        <v>100</v>
      </c>
      <c r="O23" s="127">
        <f t="shared" si="6"/>
        <v>75.675675675675677</v>
      </c>
      <c r="P23" s="2">
        <f t="shared" si="7"/>
        <v>3.9189189189189189</v>
      </c>
      <c r="Q23" s="128">
        <f t="shared" si="8"/>
        <v>63.027027027027017</v>
      </c>
    </row>
    <row r="24" spans="1:18" s="92" customFormat="1" x14ac:dyDescent="0.25">
      <c r="A24" s="201"/>
      <c r="B24" s="58" t="s">
        <v>195</v>
      </c>
      <c r="C24" s="8">
        <v>49</v>
      </c>
      <c r="D24" s="9">
        <v>45</v>
      </c>
      <c r="E24" s="35">
        <f t="shared" si="0"/>
        <v>91.83673469387756</v>
      </c>
      <c r="F24" s="8">
        <v>18</v>
      </c>
      <c r="G24" s="35">
        <f t="shared" si="1"/>
        <v>40</v>
      </c>
      <c r="H24" s="8">
        <v>21</v>
      </c>
      <c r="I24" s="35">
        <f t="shared" si="2"/>
        <v>46.666666666666664</v>
      </c>
      <c r="J24" s="8">
        <v>6</v>
      </c>
      <c r="K24" s="35">
        <f t="shared" si="3"/>
        <v>13.333333333333334</v>
      </c>
      <c r="L24" s="8">
        <v>0</v>
      </c>
      <c r="M24" s="35">
        <f t="shared" si="4"/>
        <v>0</v>
      </c>
      <c r="N24" s="127">
        <f t="shared" si="5"/>
        <v>100</v>
      </c>
      <c r="O24" s="127">
        <f t="shared" si="6"/>
        <v>86.666666666666671</v>
      </c>
      <c r="P24" s="35">
        <f t="shared" si="7"/>
        <v>4.2666666666666666</v>
      </c>
      <c r="Q24" s="128">
        <f t="shared" si="8"/>
        <v>74.666666666666657</v>
      </c>
    </row>
    <row r="25" spans="1:18" ht="16.5" thickBot="1" x14ac:dyDescent="0.3">
      <c r="A25" s="34">
        <v>16</v>
      </c>
      <c r="B25" s="33" t="s">
        <v>106</v>
      </c>
      <c r="C25" s="11">
        <v>3</v>
      </c>
      <c r="D25" s="12">
        <v>3</v>
      </c>
      <c r="E25" s="143">
        <f t="shared" si="0"/>
        <v>100</v>
      </c>
      <c r="F25" s="11">
        <v>0</v>
      </c>
      <c r="G25" s="143">
        <f t="shared" si="1"/>
        <v>0</v>
      </c>
      <c r="H25" s="11">
        <v>0</v>
      </c>
      <c r="I25" s="143">
        <f t="shared" si="2"/>
        <v>0</v>
      </c>
      <c r="J25" s="11">
        <v>3</v>
      </c>
      <c r="K25" s="143">
        <f t="shared" si="3"/>
        <v>100</v>
      </c>
      <c r="L25" s="11">
        <v>0</v>
      </c>
      <c r="M25" s="143">
        <f t="shared" si="4"/>
        <v>0</v>
      </c>
      <c r="N25" s="152">
        <f t="shared" si="5"/>
        <v>100</v>
      </c>
      <c r="O25" s="152">
        <f t="shared" si="6"/>
        <v>0</v>
      </c>
      <c r="P25" s="6">
        <f t="shared" si="7"/>
        <v>3</v>
      </c>
      <c r="Q25" s="153">
        <f t="shared" si="8"/>
        <v>36.000000000000007</v>
      </c>
    </row>
    <row r="26" spans="1:18" ht="16.5" thickBot="1" x14ac:dyDescent="0.3">
      <c r="A26" s="43"/>
      <c r="B26" s="151" t="s">
        <v>9</v>
      </c>
      <c r="C26" s="154">
        <f>SUM(C9:C25)</f>
        <v>717</v>
      </c>
      <c r="D26" s="155">
        <f>SUM(D9:D25)</f>
        <v>608</v>
      </c>
      <c r="E26" s="156">
        <f t="shared" si="0"/>
        <v>84.797768479776849</v>
      </c>
      <c r="F26" s="155">
        <f>SUM(F9:F25)</f>
        <v>101</v>
      </c>
      <c r="G26" s="157">
        <f>F26/D26</f>
        <v>0.16611842105263158</v>
      </c>
      <c r="H26" s="155">
        <f>SUM(H9:H25)</f>
        <v>319</v>
      </c>
      <c r="I26" s="157">
        <f>H26/D26</f>
        <v>0.52467105263157898</v>
      </c>
      <c r="J26" s="155">
        <f>SUM(J9:J25)</f>
        <v>175</v>
      </c>
      <c r="K26" s="157">
        <f>J26/D26</f>
        <v>0.28782894736842107</v>
      </c>
      <c r="L26" s="155">
        <f>SUM(L9:L25)</f>
        <v>13</v>
      </c>
      <c r="M26" s="157">
        <f>L26/D26</f>
        <v>2.1381578947368422E-2</v>
      </c>
      <c r="N26" s="158">
        <f>(F26+H26+J26)/D26</f>
        <v>0.97861842105263153</v>
      </c>
      <c r="O26" s="158">
        <f>(F26+H26)/D26</f>
        <v>0.69078947368421051</v>
      </c>
      <c r="P26" s="156">
        <f t="shared" si="7"/>
        <v>3.8355263157894739</v>
      </c>
      <c r="Q26" s="159">
        <f>(F26*1+H26*0.64+J26*0.36+L26*0.16)/D26</f>
        <v>0.60894736842105257</v>
      </c>
    </row>
    <row r="27" spans="1:18" x14ac:dyDescent="0.25">
      <c r="A27" s="34"/>
      <c r="B27" s="19" t="s">
        <v>13</v>
      </c>
      <c r="C27" s="20"/>
      <c r="D27" s="20"/>
      <c r="E27" s="21"/>
      <c r="F27" s="20"/>
      <c r="G27" s="22"/>
      <c r="H27" s="20"/>
      <c r="I27" s="22"/>
      <c r="J27" s="20"/>
      <c r="K27" s="22"/>
      <c r="L27" s="20"/>
      <c r="M27" s="22"/>
      <c r="N27" s="23"/>
      <c r="O27" s="24"/>
      <c r="P27" s="25"/>
      <c r="Q27" s="26"/>
    </row>
    <row r="28" spans="1:18" x14ac:dyDescent="0.25">
      <c r="A28" s="34">
        <v>17</v>
      </c>
      <c r="B28" s="15" t="s">
        <v>76</v>
      </c>
      <c r="C28" s="50">
        <v>38</v>
      </c>
      <c r="D28" s="51">
        <v>26</v>
      </c>
      <c r="E28" s="131">
        <v>68</v>
      </c>
      <c r="F28" s="52">
        <v>2</v>
      </c>
      <c r="G28" s="131">
        <v>7.7</v>
      </c>
      <c r="H28" s="52">
        <v>16</v>
      </c>
      <c r="I28" s="131">
        <v>61.5</v>
      </c>
      <c r="J28" s="52">
        <v>8</v>
      </c>
      <c r="K28" s="131">
        <v>30.8</v>
      </c>
      <c r="L28" s="52">
        <v>0</v>
      </c>
      <c r="M28" s="131">
        <v>0</v>
      </c>
      <c r="N28" s="131">
        <v>100</v>
      </c>
      <c r="O28" s="131">
        <v>69</v>
      </c>
      <c r="P28" s="53">
        <v>3.8</v>
      </c>
      <c r="Q28" s="131">
        <v>58.15</v>
      </c>
    </row>
    <row r="29" spans="1:18" ht="16.5" thickBot="1" x14ac:dyDescent="0.3">
      <c r="A29" s="34">
        <v>18</v>
      </c>
      <c r="B29" s="16" t="s">
        <v>77</v>
      </c>
      <c r="C29" s="54">
        <v>24</v>
      </c>
      <c r="D29" s="55">
        <v>15</v>
      </c>
      <c r="E29" s="132">
        <v>62.5</v>
      </c>
      <c r="F29" s="56">
        <v>1</v>
      </c>
      <c r="G29" s="132">
        <v>6.7</v>
      </c>
      <c r="H29" s="56">
        <v>5</v>
      </c>
      <c r="I29" s="132">
        <v>33.300000000000004</v>
      </c>
      <c r="J29" s="56">
        <v>7</v>
      </c>
      <c r="K29" s="132">
        <v>46.7</v>
      </c>
      <c r="L29" s="56">
        <v>2</v>
      </c>
      <c r="M29" s="132">
        <v>13.3</v>
      </c>
      <c r="N29" s="132">
        <v>86.7</v>
      </c>
      <c r="O29" s="132">
        <v>40</v>
      </c>
      <c r="P29" s="57">
        <v>3.3</v>
      </c>
      <c r="Q29" s="132">
        <v>46.9</v>
      </c>
      <c r="R29" s="133"/>
    </row>
    <row r="30" spans="1:18" ht="24" customHeight="1" thickBot="1" x14ac:dyDescent="0.3">
      <c r="A30" s="43"/>
      <c r="B30" s="160" t="s">
        <v>9</v>
      </c>
      <c r="C30" s="154">
        <f>SUM(C28:C29)</f>
        <v>62</v>
      </c>
      <c r="D30" s="154">
        <f>SUM(D28:D29)</f>
        <v>41</v>
      </c>
      <c r="E30" s="161">
        <f>AVERAGE(E28,E29)</f>
        <v>65.25</v>
      </c>
      <c r="F30" s="154">
        <f>SUM(F28:F29)</f>
        <v>3</v>
      </c>
      <c r="G30" s="162">
        <f>AVERAGE(G28,G29)</f>
        <v>7.2</v>
      </c>
      <c r="H30" s="154">
        <f>SUM(H28:H29)</f>
        <v>21</v>
      </c>
      <c r="I30" s="162">
        <f>AVERAGE(I28,I29)</f>
        <v>47.400000000000006</v>
      </c>
      <c r="J30" s="154">
        <f>SUM(J28:J29)</f>
        <v>15</v>
      </c>
      <c r="K30" s="162">
        <f>AVERAGE(K28,K29)</f>
        <v>38.75</v>
      </c>
      <c r="L30" s="154">
        <f>SUM(L28:L29)</f>
        <v>2</v>
      </c>
      <c r="M30" s="162">
        <f>AVERAGE(M28,M29)</f>
        <v>6.65</v>
      </c>
      <c r="N30" s="162">
        <f t="shared" ref="N30:O30" si="9">AVERAGE(N28,N29)</f>
        <v>93.35</v>
      </c>
      <c r="O30" s="162">
        <f t="shared" si="9"/>
        <v>54.5</v>
      </c>
      <c r="P30" s="163">
        <f>AVERAGE(P28,P29)</f>
        <v>3.55</v>
      </c>
      <c r="Q30" s="156">
        <f>AVERAGE(Q28,Q29)</f>
        <v>52.524999999999999</v>
      </c>
    </row>
    <row r="31" spans="1:18" ht="16.5" thickBot="1" x14ac:dyDescent="0.3">
      <c r="A31" s="34"/>
      <c r="B31" s="27" t="s">
        <v>197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6"/>
      <c r="P31" s="136"/>
      <c r="Q31" s="136"/>
    </row>
    <row r="32" spans="1:18" ht="16.5" thickBot="1" x14ac:dyDescent="0.3">
      <c r="A32" s="34">
        <v>19</v>
      </c>
      <c r="B32" s="46" t="s">
        <v>78</v>
      </c>
      <c r="C32" s="47">
        <v>29</v>
      </c>
      <c r="D32" s="47">
        <v>24</v>
      </c>
      <c r="E32" s="137">
        <v>86</v>
      </c>
      <c r="F32" s="47">
        <v>11</v>
      </c>
      <c r="G32" s="138">
        <v>45.800000000000004</v>
      </c>
      <c r="H32" s="47">
        <v>12</v>
      </c>
      <c r="I32" s="138">
        <v>50</v>
      </c>
      <c r="J32" s="47">
        <v>1</v>
      </c>
      <c r="K32" s="138">
        <v>4.2</v>
      </c>
      <c r="L32" s="47">
        <v>0</v>
      </c>
      <c r="M32" s="138">
        <v>0</v>
      </c>
      <c r="N32" s="139">
        <v>100</v>
      </c>
      <c r="O32" s="139">
        <v>96</v>
      </c>
      <c r="P32" s="47">
        <v>4.4000000000000004</v>
      </c>
      <c r="Q32" s="139">
        <v>79</v>
      </c>
    </row>
    <row r="33" spans="1:19" ht="16.5" thickBot="1" x14ac:dyDescent="0.3">
      <c r="A33" s="34">
        <v>20</v>
      </c>
      <c r="B33" s="46" t="s">
        <v>79</v>
      </c>
      <c r="C33" s="47">
        <v>50</v>
      </c>
      <c r="D33" s="47">
        <v>44</v>
      </c>
      <c r="E33" s="137">
        <v>88</v>
      </c>
      <c r="F33" s="47">
        <v>18</v>
      </c>
      <c r="G33" s="138">
        <v>40.9</v>
      </c>
      <c r="H33" s="47">
        <v>17</v>
      </c>
      <c r="I33" s="138">
        <v>38.6</v>
      </c>
      <c r="J33" s="47">
        <v>9</v>
      </c>
      <c r="K33" s="138">
        <v>20.5</v>
      </c>
      <c r="L33" s="47">
        <v>0</v>
      </c>
      <c r="M33" s="138">
        <v>0</v>
      </c>
      <c r="N33" s="139">
        <v>100</v>
      </c>
      <c r="O33" s="139">
        <v>79.5</v>
      </c>
      <c r="P33" s="47">
        <v>4.2</v>
      </c>
      <c r="Q33" s="139">
        <v>73</v>
      </c>
    </row>
    <row r="34" spans="1:19" ht="16.5" thickBot="1" x14ac:dyDescent="0.3">
      <c r="A34" s="34">
        <v>21</v>
      </c>
      <c r="B34" s="46" t="s">
        <v>80</v>
      </c>
      <c r="C34" s="47">
        <v>8</v>
      </c>
      <c r="D34" s="47">
        <v>6</v>
      </c>
      <c r="E34" s="137">
        <v>75</v>
      </c>
      <c r="F34" s="47">
        <v>1</v>
      </c>
      <c r="G34" s="138">
        <v>16.7</v>
      </c>
      <c r="H34" s="47">
        <v>2</v>
      </c>
      <c r="I34" s="138">
        <v>33.300000000000004</v>
      </c>
      <c r="J34" s="47">
        <v>2</v>
      </c>
      <c r="K34" s="138">
        <v>33.300000000000004</v>
      </c>
      <c r="L34" s="47">
        <v>1</v>
      </c>
      <c r="M34" s="138">
        <v>16.7</v>
      </c>
      <c r="N34" s="139">
        <v>83.3</v>
      </c>
      <c r="O34" s="139">
        <v>50</v>
      </c>
      <c r="P34" s="47">
        <v>3.5</v>
      </c>
      <c r="Q34" s="139">
        <v>52.7</v>
      </c>
    </row>
    <row r="35" spans="1:19" ht="16.5" thickBot="1" x14ac:dyDescent="0.3">
      <c r="A35" s="34">
        <v>22</v>
      </c>
      <c r="B35" s="46" t="s">
        <v>81</v>
      </c>
      <c r="C35" s="47">
        <v>43</v>
      </c>
      <c r="D35" s="47">
        <v>39</v>
      </c>
      <c r="E35" s="137">
        <v>91</v>
      </c>
      <c r="F35" s="47">
        <v>0</v>
      </c>
      <c r="G35" s="138">
        <v>0</v>
      </c>
      <c r="H35" s="47">
        <v>26</v>
      </c>
      <c r="I35" s="138">
        <v>67</v>
      </c>
      <c r="J35" s="47">
        <v>13</v>
      </c>
      <c r="K35" s="138">
        <v>33</v>
      </c>
      <c r="L35" s="47">
        <v>0</v>
      </c>
      <c r="M35" s="138">
        <v>0</v>
      </c>
      <c r="N35" s="139">
        <v>100</v>
      </c>
      <c r="O35" s="139">
        <v>67</v>
      </c>
      <c r="P35" s="47">
        <v>3.6</v>
      </c>
      <c r="Q35" s="139">
        <v>55.000000000000007</v>
      </c>
    </row>
    <row r="36" spans="1:19" ht="16.5" thickBot="1" x14ac:dyDescent="0.3">
      <c r="A36" s="34">
        <v>23</v>
      </c>
      <c r="B36" s="46" t="s">
        <v>83</v>
      </c>
      <c r="C36" s="47">
        <v>13</v>
      </c>
      <c r="D36" s="47">
        <v>9</v>
      </c>
      <c r="E36" s="137">
        <v>69.199999999999989</v>
      </c>
      <c r="F36" s="47">
        <v>0</v>
      </c>
      <c r="G36" s="138">
        <v>0</v>
      </c>
      <c r="H36" s="47">
        <v>3</v>
      </c>
      <c r="I36" s="138">
        <v>33.300000000000004</v>
      </c>
      <c r="J36" s="47">
        <v>5</v>
      </c>
      <c r="K36" s="138">
        <v>55.500000000000007</v>
      </c>
      <c r="L36" s="47">
        <v>1</v>
      </c>
      <c r="M36" s="138">
        <v>11.1</v>
      </c>
      <c r="N36" s="139">
        <v>88.9</v>
      </c>
      <c r="O36" s="139">
        <v>33.300000000000004</v>
      </c>
      <c r="P36" s="47">
        <v>3.2</v>
      </c>
      <c r="Q36" s="139">
        <v>43.1</v>
      </c>
      <c r="S36" s="133"/>
    </row>
    <row r="37" spans="1:19" ht="16.5" thickBot="1" x14ac:dyDescent="0.3">
      <c r="A37" s="34">
        <v>25</v>
      </c>
      <c r="B37" s="46" t="s">
        <v>82</v>
      </c>
      <c r="C37" s="47">
        <v>19</v>
      </c>
      <c r="D37" s="47">
        <v>17</v>
      </c>
      <c r="E37" s="137">
        <v>89.5</v>
      </c>
      <c r="F37" s="47">
        <v>12</v>
      </c>
      <c r="G37" s="138">
        <v>70.599999999999994</v>
      </c>
      <c r="H37" s="47">
        <v>4</v>
      </c>
      <c r="I37" s="138">
        <v>23.5</v>
      </c>
      <c r="J37" s="47">
        <v>1</v>
      </c>
      <c r="K37" s="138">
        <v>5.8999999999999995</v>
      </c>
      <c r="L37" s="47">
        <v>0</v>
      </c>
      <c r="M37" s="138">
        <v>0</v>
      </c>
      <c r="N37" s="139">
        <v>100</v>
      </c>
      <c r="O37" s="139">
        <v>94.12</v>
      </c>
      <c r="P37" s="47">
        <v>4.5999999999999996</v>
      </c>
      <c r="Q37" s="139">
        <v>87.8</v>
      </c>
    </row>
    <row r="38" spans="1:19" ht="16.5" thickBot="1" x14ac:dyDescent="0.3">
      <c r="A38" s="34">
        <v>26</v>
      </c>
      <c r="B38" s="46" t="s">
        <v>84</v>
      </c>
      <c r="C38" s="47">
        <v>23</v>
      </c>
      <c r="D38" s="47">
        <v>21</v>
      </c>
      <c r="E38" s="137">
        <v>91.3</v>
      </c>
      <c r="F38" s="47">
        <v>6</v>
      </c>
      <c r="G38" s="138">
        <v>28.499999999999996</v>
      </c>
      <c r="H38" s="47">
        <v>13</v>
      </c>
      <c r="I38" s="138">
        <v>70</v>
      </c>
      <c r="J38" s="47">
        <v>2</v>
      </c>
      <c r="K38" s="138">
        <v>9.5</v>
      </c>
      <c r="L38" s="47">
        <v>0</v>
      </c>
      <c r="M38" s="138">
        <v>0</v>
      </c>
      <c r="N38" s="139">
        <v>100</v>
      </c>
      <c r="O38" s="139">
        <v>90</v>
      </c>
      <c r="P38" s="47">
        <v>4.2</v>
      </c>
      <c r="Q38" s="139">
        <v>72</v>
      </c>
    </row>
    <row r="39" spans="1:19" ht="16.5" thickBot="1" x14ac:dyDescent="0.3">
      <c r="A39" s="34">
        <v>27</v>
      </c>
      <c r="B39" s="46" t="s">
        <v>85</v>
      </c>
      <c r="C39" s="47">
        <v>12</v>
      </c>
      <c r="D39" s="47">
        <v>9</v>
      </c>
      <c r="E39" s="137">
        <v>75</v>
      </c>
      <c r="F39" s="47">
        <v>1</v>
      </c>
      <c r="G39" s="138">
        <v>11.1</v>
      </c>
      <c r="H39" s="47">
        <v>4</v>
      </c>
      <c r="I39" s="138">
        <v>44.4</v>
      </c>
      <c r="J39" s="47">
        <v>3</v>
      </c>
      <c r="K39" s="138">
        <v>33.300000000000004</v>
      </c>
      <c r="L39" s="47">
        <v>1</v>
      </c>
      <c r="M39" s="138">
        <v>11.1</v>
      </c>
      <c r="N39" s="139">
        <v>89</v>
      </c>
      <c r="O39" s="139">
        <v>56.000000000000007</v>
      </c>
      <c r="P39" s="47">
        <v>3.6</v>
      </c>
      <c r="Q39" s="139">
        <v>53</v>
      </c>
    </row>
    <row r="40" spans="1:19" ht="16.5" thickBot="1" x14ac:dyDescent="0.3">
      <c r="A40" s="34">
        <v>28</v>
      </c>
      <c r="B40" s="46" t="s">
        <v>86</v>
      </c>
      <c r="C40" s="47">
        <v>35</v>
      </c>
      <c r="D40" s="47">
        <v>31</v>
      </c>
      <c r="E40" s="137">
        <v>88.6</v>
      </c>
      <c r="F40" s="47">
        <v>5</v>
      </c>
      <c r="G40" s="138">
        <v>16.100000000000001</v>
      </c>
      <c r="H40" s="47">
        <v>10</v>
      </c>
      <c r="I40" s="138">
        <v>32.299999999999997</v>
      </c>
      <c r="J40" s="47">
        <v>11</v>
      </c>
      <c r="K40" s="138">
        <v>35.5</v>
      </c>
      <c r="L40" s="47">
        <v>5</v>
      </c>
      <c r="M40" s="138">
        <v>16.100000000000001</v>
      </c>
      <c r="N40" s="139">
        <v>83.8</v>
      </c>
      <c r="O40" s="139">
        <v>48.3</v>
      </c>
      <c r="P40" s="47">
        <v>3.4</v>
      </c>
      <c r="Q40" s="139">
        <v>52.1</v>
      </c>
    </row>
    <row r="41" spans="1:19" ht="16.5" thickBot="1" x14ac:dyDescent="0.3">
      <c r="A41" s="34">
        <v>29</v>
      </c>
      <c r="B41" s="46" t="s">
        <v>87</v>
      </c>
      <c r="C41" s="47">
        <v>25</v>
      </c>
      <c r="D41" s="47">
        <v>22</v>
      </c>
      <c r="E41" s="137">
        <v>88</v>
      </c>
      <c r="F41" s="47">
        <v>6</v>
      </c>
      <c r="G41" s="138">
        <v>27.3</v>
      </c>
      <c r="H41" s="47">
        <v>6</v>
      </c>
      <c r="I41" s="138">
        <v>27.3</v>
      </c>
      <c r="J41" s="47">
        <v>10</v>
      </c>
      <c r="K41" s="138">
        <v>46</v>
      </c>
      <c r="L41" s="47">
        <v>0</v>
      </c>
      <c r="M41" s="138">
        <v>0</v>
      </c>
      <c r="N41" s="139">
        <v>100</v>
      </c>
      <c r="O41" s="139">
        <v>55.000000000000007</v>
      </c>
      <c r="P41" s="47">
        <v>3.8</v>
      </c>
      <c r="Q41" s="139">
        <v>61.1</v>
      </c>
    </row>
    <row r="42" spans="1:19" ht="16.5" thickBot="1" x14ac:dyDescent="0.3">
      <c r="A42" s="34">
        <v>30</v>
      </c>
      <c r="B42" s="46" t="s">
        <v>88</v>
      </c>
      <c r="C42" s="47">
        <v>16</v>
      </c>
      <c r="D42" s="47">
        <v>14</v>
      </c>
      <c r="E42" s="137">
        <v>88</v>
      </c>
      <c r="F42" s="47">
        <v>2</v>
      </c>
      <c r="G42" s="138">
        <v>14.000000000000002</v>
      </c>
      <c r="H42" s="47">
        <v>10</v>
      </c>
      <c r="I42" s="138">
        <v>72</v>
      </c>
      <c r="J42" s="47">
        <v>2</v>
      </c>
      <c r="K42" s="138">
        <v>14.000000000000002</v>
      </c>
      <c r="L42" s="47">
        <v>0</v>
      </c>
      <c r="M42" s="138">
        <v>0</v>
      </c>
      <c r="N42" s="139">
        <v>100</v>
      </c>
      <c r="O42" s="139">
        <v>86</v>
      </c>
      <c r="P42" s="47">
        <v>4</v>
      </c>
      <c r="Q42" s="139">
        <v>65</v>
      </c>
    </row>
    <row r="43" spans="1:19" ht="16.5" thickBot="1" x14ac:dyDescent="0.3">
      <c r="A43" s="34">
        <v>31</v>
      </c>
      <c r="B43" s="46" t="s">
        <v>89</v>
      </c>
      <c r="C43" s="47">
        <v>26</v>
      </c>
      <c r="D43" s="47">
        <v>26</v>
      </c>
      <c r="E43" s="137">
        <v>100</v>
      </c>
      <c r="F43" s="47">
        <v>2</v>
      </c>
      <c r="G43" s="138">
        <v>800</v>
      </c>
      <c r="H43" s="47">
        <v>13</v>
      </c>
      <c r="I43" s="138">
        <v>50</v>
      </c>
      <c r="J43" s="47">
        <v>10</v>
      </c>
      <c r="K43" s="138">
        <v>3800</v>
      </c>
      <c r="L43" s="47">
        <v>1</v>
      </c>
      <c r="M43" s="138">
        <v>400</v>
      </c>
      <c r="N43" s="139">
        <v>96</v>
      </c>
      <c r="O43" s="139">
        <v>58</v>
      </c>
      <c r="P43" s="47">
        <v>3.6</v>
      </c>
      <c r="Q43" s="139">
        <v>54</v>
      </c>
    </row>
    <row r="44" spans="1:19" ht="16.5" thickBot="1" x14ac:dyDescent="0.3">
      <c r="A44" s="34">
        <v>32</v>
      </c>
      <c r="B44" s="46" t="s">
        <v>90</v>
      </c>
      <c r="C44" s="47">
        <v>9</v>
      </c>
      <c r="D44" s="47">
        <v>9</v>
      </c>
      <c r="E44" s="137">
        <v>100</v>
      </c>
      <c r="F44" s="47">
        <v>2</v>
      </c>
      <c r="G44" s="138">
        <v>22</v>
      </c>
      <c r="H44" s="47">
        <v>3</v>
      </c>
      <c r="I44" s="138">
        <v>34</v>
      </c>
      <c r="J44" s="47">
        <v>2</v>
      </c>
      <c r="K44" s="138">
        <v>22</v>
      </c>
      <c r="L44" s="47">
        <v>2</v>
      </c>
      <c r="M44" s="138">
        <v>22</v>
      </c>
      <c r="N44" s="139">
        <v>78</v>
      </c>
      <c r="O44" s="139">
        <v>56.000000000000007</v>
      </c>
      <c r="P44" s="47">
        <v>3.6</v>
      </c>
      <c r="Q44" s="139">
        <v>54</v>
      </c>
    </row>
    <row r="45" spans="1:19" ht="16.5" thickBot="1" x14ac:dyDescent="0.3">
      <c r="A45" s="34">
        <v>33</v>
      </c>
      <c r="B45" s="46" t="s">
        <v>108</v>
      </c>
      <c r="C45" s="48">
        <v>36</v>
      </c>
      <c r="D45" s="48">
        <v>33</v>
      </c>
      <c r="E45" s="48">
        <v>92</v>
      </c>
      <c r="F45" s="48">
        <v>1</v>
      </c>
      <c r="G45" s="48">
        <v>3</v>
      </c>
      <c r="H45" s="48">
        <v>27</v>
      </c>
      <c r="I45" s="48">
        <v>82</v>
      </c>
      <c r="J45" s="48">
        <v>5</v>
      </c>
      <c r="K45" s="138">
        <v>15</v>
      </c>
      <c r="L45" s="48">
        <v>0</v>
      </c>
      <c r="M45" s="138">
        <v>0</v>
      </c>
      <c r="N45" s="139">
        <v>100</v>
      </c>
      <c r="O45" s="139">
        <v>85</v>
      </c>
      <c r="P45" s="48">
        <v>3.9</v>
      </c>
      <c r="Q45" s="139">
        <v>61</v>
      </c>
    </row>
    <row r="46" spans="1:19" ht="16.5" thickBot="1" x14ac:dyDescent="0.3">
      <c r="A46" s="108"/>
      <c r="B46" s="49" t="s">
        <v>109</v>
      </c>
      <c r="C46" s="140">
        <f>SUM(C32:C45)</f>
        <v>344</v>
      </c>
      <c r="D46" s="140">
        <f>SUM(D32:D45)</f>
        <v>304</v>
      </c>
      <c r="E46" s="141" t="s">
        <v>110</v>
      </c>
      <c r="F46" s="142">
        <v>67</v>
      </c>
      <c r="G46" s="141" t="s">
        <v>111</v>
      </c>
      <c r="H46" s="142">
        <v>150</v>
      </c>
      <c r="I46" s="141" t="s">
        <v>112</v>
      </c>
      <c r="J46" s="142">
        <v>76</v>
      </c>
      <c r="K46" s="141" t="s">
        <v>113</v>
      </c>
      <c r="L46" s="142">
        <v>11</v>
      </c>
      <c r="M46" s="141" t="s">
        <v>114</v>
      </c>
      <c r="N46" s="129">
        <f>(F46+H46+J46)/D46</f>
        <v>0.96381578947368418</v>
      </c>
      <c r="O46" s="129">
        <f>(F46+H46)/D46</f>
        <v>0.71381578947368418</v>
      </c>
      <c r="P46" s="98">
        <f>(5*F46+4*H46+3*J46+2*L46)/D46</f>
        <v>3.8980263157894739</v>
      </c>
      <c r="Q46" s="130">
        <f>(F46*1+H46*0.64+J46*0.36+L46*0.16)/D46</f>
        <v>0.63197368421052635</v>
      </c>
    </row>
    <row r="47" spans="1:19" ht="16.5" thickBot="1" x14ac:dyDescent="0.3">
      <c r="A47" s="121">
        <v>34</v>
      </c>
      <c r="B47" s="28" t="s">
        <v>32</v>
      </c>
      <c r="C47" s="14"/>
      <c r="D47" s="1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6"/>
      <c r="P47" s="136"/>
      <c r="Q47" s="136"/>
    </row>
    <row r="48" spans="1:19" ht="16.5" thickBot="1" x14ac:dyDescent="0.3">
      <c r="A48" s="202">
        <v>35</v>
      </c>
      <c r="B48" s="7" t="s">
        <v>14</v>
      </c>
      <c r="C48" s="8">
        <v>13</v>
      </c>
      <c r="D48" s="144">
        <v>13</v>
      </c>
      <c r="E48" s="146">
        <v>100</v>
      </c>
      <c r="F48" s="147">
        <v>0</v>
      </c>
      <c r="G48" s="148">
        <v>0</v>
      </c>
      <c r="H48" s="147">
        <v>7</v>
      </c>
      <c r="I48" s="148">
        <v>54</v>
      </c>
      <c r="J48" s="147">
        <v>6</v>
      </c>
      <c r="K48" s="148">
        <v>46</v>
      </c>
      <c r="L48" s="147">
        <v>0</v>
      </c>
      <c r="M48" s="148">
        <v>0</v>
      </c>
      <c r="N48" s="148">
        <v>100</v>
      </c>
      <c r="O48" s="146">
        <v>53</v>
      </c>
      <c r="P48" s="149">
        <v>3.5</v>
      </c>
      <c r="Q48" s="146">
        <v>51</v>
      </c>
    </row>
    <row r="49" spans="1:17" ht="16.5" thickBot="1" x14ac:dyDescent="0.3">
      <c r="A49" s="121">
        <v>36</v>
      </c>
      <c r="B49" s="7" t="s">
        <v>15</v>
      </c>
      <c r="C49" s="8">
        <v>7</v>
      </c>
      <c r="D49" s="144">
        <v>7</v>
      </c>
      <c r="E49" s="146">
        <v>100</v>
      </c>
      <c r="F49" s="147">
        <v>0</v>
      </c>
      <c r="G49" s="148">
        <v>0</v>
      </c>
      <c r="H49" s="147">
        <v>4</v>
      </c>
      <c r="I49" s="148">
        <v>56.999999999999993</v>
      </c>
      <c r="J49" s="147">
        <v>3</v>
      </c>
      <c r="K49" s="148">
        <v>43</v>
      </c>
      <c r="L49" s="147">
        <v>0</v>
      </c>
      <c r="M49" s="148">
        <v>0</v>
      </c>
      <c r="N49" s="148">
        <v>100</v>
      </c>
      <c r="O49" s="146">
        <v>56.999999999999993</v>
      </c>
      <c r="P49" s="149">
        <v>3.6</v>
      </c>
      <c r="Q49" s="146">
        <v>56.000000000000007</v>
      </c>
    </row>
    <row r="50" spans="1:17" ht="16.5" thickBot="1" x14ac:dyDescent="0.3">
      <c r="A50" s="202">
        <v>37</v>
      </c>
      <c r="B50" s="7" t="s">
        <v>16</v>
      </c>
      <c r="C50" s="8">
        <v>14</v>
      </c>
      <c r="D50" s="144">
        <v>9</v>
      </c>
      <c r="E50" s="146">
        <v>64</v>
      </c>
      <c r="F50" s="147">
        <v>1</v>
      </c>
      <c r="G50" s="148">
        <v>11.1</v>
      </c>
      <c r="H50" s="147">
        <v>3</v>
      </c>
      <c r="I50" s="148">
        <v>33.300000000000004</v>
      </c>
      <c r="J50" s="147">
        <v>5</v>
      </c>
      <c r="K50" s="148">
        <v>55.600000000000009</v>
      </c>
      <c r="L50" s="147">
        <v>0</v>
      </c>
      <c r="M50" s="148">
        <v>0</v>
      </c>
      <c r="N50" s="148">
        <v>100</v>
      </c>
      <c r="O50" s="146">
        <v>44.440000000000005</v>
      </c>
      <c r="P50" s="149">
        <v>3.56</v>
      </c>
      <c r="Q50" s="146">
        <v>52.400000000000006</v>
      </c>
    </row>
    <row r="51" spans="1:17" ht="16.5" thickBot="1" x14ac:dyDescent="0.3">
      <c r="A51" s="121">
        <v>38</v>
      </c>
      <c r="B51" s="7" t="s">
        <v>17</v>
      </c>
      <c r="C51" s="8">
        <v>14</v>
      </c>
      <c r="D51" s="144">
        <v>13</v>
      </c>
      <c r="E51" s="146">
        <v>92.800000000000011</v>
      </c>
      <c r="F51" s="147">
        <v>1</v>
      </c>
      <c r="G51" s="148">
        <v>7.7</v>
      </c>
      <c r="H51" s="147">
        <v>7</v>
      </c>
      <c r="I51" s="148">
        <v>53.800000000000004</v>
      </c>
      <c r="J51" s="147">
        <v>5</v>
      </c>
      <c r="K51" s="148">
        <v>38.5</v>
      </c>
      <c r="L51" s="147">
        <v>0</v>
      </c>
      <c r="M51" s="148">
        <v>0</v>
      </c>
      <c r="N51" s="148">
        <v>100</v>
      </c>
      <c r="O51" s="146">
        <v>61.5</v>
      </c>
      <c r="P51" s="149">
        <v>3.69</v>
      </c>
      <c r="Q51" s="146">
        <v>56.000000000000007</v>
      </c>
    </row>
    <row r="52" spans="1:17" ht="16.5" thickBot="1" x14ac:dyDescent="0.3">
      <c r="A52" s="202">
        <v>39</v>
      </c>
      <c r="B52" s="7" t="s">
        <v>18</v>
      </c>
      <c r="C52" s="8">
        <v>12</v>
      </c>
      <c r="D52" s="144">
        <v>12</v>
      </c>
      <c r="E52" s="146">
        <v>100</v>
      </c>
      <c r="F52" s="147">
        <v>0</v>
      </c>
      <c r="G52" s="148">
        <v>0</v>
      </c>
      <c r="H52" s="147">
        <v>7</v>
      </c>
      <c r="I52" s="148">
        <v>58.3</v>
      </c>
      <c r="J52" s="147">
        <v>5</v>
      </c>
      <c r="K52" s="148">
        <v>41.699999999999996</v>
      </c>
      <c r="L52" s="147">
        <v>0</v>
      </c>
      <c r="M52" s="148">
        <v>0</v>
      </c>
      <c r="N52" s="148">
        <v>100</v>
      </c>
      <c r="O52" s="146">
        <v>58.3</v>
      </c>
      <c r="P52" s="149">
        <v>3.58</v>
      </c>
      <c r="Q52" s="146">
        <v>48.3</v>
      </c>
    </row>
    <row r="53" spans="1:17" ht="16.5" thickBot="1" x14ac:dyDescent="0.3">
      <c r="A53" s="121">
        <v>40</v>
      </c>
      <c r="B53" s="7" t="s">
        <v>19</v>
      </c>
      <c r="C53" s="8">
        <v>7</v>
      </c>
      <c r="D53" s="144">
        <v>7</v>
      </c>
      <c r="E53" s="146">
        <v>100</v>
      </c>
      <c r="F53" s="147">
        <v>0</v>
      </c>
      <c r="G53" s="148">
        <v>0</v>
      </c>
      <c r="H53" s="147">
        <v>5</v>
      </c>
      <c r="I53" s="148">
        <v>71.399999999999991</v>
      </c>
      <c r="J53" s="147">
        <v>1</v>
      </c>
      <c r="K53" s="148">
        <v>14.299999999999999</v>
      </c>
      <c r="L53" s="147">
        <v>1</v>
      </c>
      <c r="M53" s="148">
        <v>14.299999999999999</v>
      </c>
      <c r="N53" s="148">
        <v>85.7</v>
      </c>
      <c r="O53" s="146">
        <v>71</v>
      </c>
      <c r="P53" s="149">
        <v>3.6</v>
      </c>
      <c r="Q53" s="146">
        <v>52.900000000000006</v>
      </c>
    </row>
    <row r="54" spans="1:17" ht="16.5" thickBot="1" x14ac:dyDescent="0.3">
      <c r="A54" s="202">
        <v>41</v>
      </c>
      <c r="B54" s="7" t="s">
        <v>20</v>
      </c>
      <c r="C54" s="8">
        <v>15</v>
      </c>
      <c r="D54" s="144">
        <v>14</v>
      </c>
      <c r="E54" s="146">
        <v>93.300000000000011</v>
      </c>
      <c r="F54" s="147">
        <v>0</v>
      </c>
      <c r="G54" s="148">
        <v>0</v>
      </c>
      <c r="H54" s="147">
        <v>10</v>
      </c>
      <c r="I54" s="148">
        <v>71.399999999999991</v>
      </c>
      <c r="J54" s="147">
        <v>2</v>
      </c>
      <c r="K54" s="148">
        <v>14.299999999999999</v>
      </c>
      <c r="L54" s="147">
        <v>2</v>
      </c>
      <c r="M54" s="148">
        <v>14.299999999999999</v>
      </c>
      <c r="N54" s="148">
        <v>85.7</v>
      </c>
      <c r="O54" s="146">
        <v>71.399999999999991</v>
      </c>
      <c r="P54" s="149">
        <v>3.57</v>
      </c>
      <c r="Q54" s="146">
        <v>52.900000000000006</v>
      </c>
    </row>
    <row r="55" spans="1:17" ht="16.5" thickBot="1" x14ac:dyDescent="0.3">
      <c r="A55" s="121">
        <v>42</v>
      </c>
      <c r="B55" s="7" t="s">
        <v>21</v>
      </c>
      <c r="C55" s="8">
        <v>5</v>
      </c>
      <c r="D55" s="144">
        <v>4</v>
      </c>
      <c r="E55" s="146">
        <v>80</v>
      </c>
      <c r="F55" s="147">
        <v>0</v>
      </c>
      <c r="G55" s="148">
        <v>0</v>
      </c>
      <c r="H55" s="147">
        <v>1</v>
      </c>
      <c r="I55" s="148">
        <v>25</v>
      </c>
      <c r="J55" s="150">
        <v>3</v>
      </c>
      <c r="K55" s="148">
        <v>75</v>
      </c>
      <c r="L55" s="147">
        <v>0</v>
      </c>
      <c r="M55" s="148">
        <v>0</v>
      </c>
      <c r="N55" s="148">
        <v>100</v>
      </c>
      <c r="O55" s="146">
        <v>25</v>
      </c>
      <c r="P55" s="149">
        <v>3.25</v>
      </c>
      <c r="Q55" s="146">
        <v>43</v>
      </c>
    </row>
    <row r="56" spans="1:17" ht="16.5" thickBot="1" x14ac:dyDescent="0.3">
      <c r="A56" s="202">
        <v>43</v>
      </c>
      <c r="B56" s="7" t="s">
        <v>22</v>
      </c>
      <c r="C56" s="8">
        <v>19</v>
      </c>
      <c r="D56" s="144">
        <v>17</v>
      </c>
      <c r="E56" s="146">
        <v>89</v>
      </c>
      <c r="F56" s="147">
        <v>2</v>
      </c>
      <c r="G56" s="148">
        <v>12</v>
      </c>
      <c r="H56" s="147">
        <v>3</v>
      </c>
      <c r="I56" s="148">
        <v>18</v>
      </c>
      <c r="J56" s="147">
        <v>10</v>
      </c>
      <c r="K56" s="148">
        <v>57.999999999999993</v>
      </c>
      <c r="L56" s="147">
        <v>2</v>
      </c>
      <c r="M56" s="148">
        <v>12</v>
      </c>
      <c r="N56" s="148">
        <v>88.3</v>
      </c>
      <c r="O56" s="146">
        <v>29.42</v>
      </c>
      <c r="P56" s="149">
        <v>3.3</v>
      </c>
      <c r="Q56" s="146">
        <v>46.1</v>
      </c>
    </row>
    <row r="57" spans="1:17" ht="16.5" thickBot="1" x14ac:dyDescent="0.3">
      <c r="A57" s="121">
        <v>44</v>
      </c>
      <c r="B57" s="7" t="s">
        <v>23</v>
      </c>
      <c r="C57" s="8">
        <v>8</v>
      </c>
      <c r="D57" s="144">
        <v>8</v>
      </c>
      <c r="E57" s="146">
        <v>100</v>
      </c>
      <c r="F57" s="147">
        <v>0</v>
      </c>
      <c r="G57" s="148">
        <v>0</v>
      </c>
      <c r="H57" s="147">
        <v>3</v>
      </c>
      <c r="I57" s="148">
        <v>64</v>
      </c>
      <c r="J57" s="147">
        <v>4</v>
      </c>
      <c r="K57" s="148">
        <v>50</v>
      </c>
      <c r="L57" s="147">
        <v>1</v>
      </c>
      <c r="M57" s="148">
        <v>12.5</v>
      </c>
      <c r="N57" s="148">
        <v>87.5</v>
      </c>
      <c r="O57" s="146">
        <v>37.5</v>
      </c>
      <c r="P57" s="149">
        <v>3.3</v>
      </c>
      <c r="Q57" s="146">
        <v>43.8</v>
      </c>
    </row>
    <row r="58" spans="1:17" ht="16.5" thickBot="1" x14ac:dyDescent="0.3">
      <c r="A58" s="202">
        <v>45</v>
      </c>
      <c r="B58" s="7" t="s">
        <v>24</v>
      </c>
      <c r="C58" s="8">
        <v>14</v>
      </c>
      <c r="D58" s="144">
        <v>14</v>
      </c>
      <c r="E58" s="146">
        <v>100</v>
      </c>
      <c r="F58" s="147">
        <v>3</v>
      </c>
      <c r="G58" s="148">
        <v>21</v>
      </c>
      <c r="H58" s="147">
        <v>4</v>
      </c>
      <c r="I58" s="148">
        <v>28.999999999999996</v>
      </c>
      <c r="J58" s="147">
        <v>6</v>
      </c>
      <c r="K58" s="148">
        <v>43</v>
      </c>
      <c r="L58" s="147">
        <v>1</v>
      </c>
      <c r="M58" s="148">
        <v>7.0000000000000009</v>
      </c>
      <c r="N58" s="148">
        <v>93</v>
      </c>
      <c r="O58" s="146">
        <v>50</v>
      </c>
      <c r="P58" s="149">
        <v>3.6</v>
      </c>
      <c r="Q58" s="146">
        <v>56.000000000000007</v>
      </c>
    </row>
    <row r="59" spans="1:17" ht="16.5" thickBot="1" x14ac:dyDescent="0.3">
      <c r="A59" s="121">
        <v>46</v>
      </c>
      <c r="B59" s="7" t="s">
        <v>25</v>
      </c>
      <c r="C59" s="8">
        <v>22</v>
      </c>
      <c r="D59" s="144">
        <v>15</v>
      </c>
      <c r="E59" s="146">
        <v>68</v>
      </c>
      <c r="F59" s="147">
        <v>1</v>
      </c>
      <c r="G59" s="148">
        <v>6</v>
      </c>
      <c r="H59" s="147">
        <v>5</v>
      </c>
      <c r="I59" s="148">
        <v>33</v>
      </c>
      <c r="J59" s="147">
        <v>9</v>
      </c>
      <c r="K59" s="148">
        <v>60</v>
      </c>
      <c r="L59" s="147">
        <v>0</v>
      </c>
      <c r="M59" s="148">
        <v>0</v>
      </c>
      <c r="N59" s="148">
        <v>100</v>
      </c>
      <c r="O59" s="146">
        <v>40</v>
      </c>
      <c r="P59" s="149">
        <v>3.47</v>
      </c>
      <c r="Q59" s="146">
        <v>49.6</v>
      </c>
    </row>
    <row r="60" spans="1:17" ht="16.5" thickBot="1" x14ac:dyDescent="0.3">
      <c r="A60" s="202">
        <v>47</v>
      </c>
      <c r="B60" s="7" t="s">
        <v>26</v>
      </c>
      <c r="C60" s="8">
        <v>32</v>
      </c>
      <c r="D60" s="144">
        <v>28</v>
      </c>
      <c r="E60" s="146">
        <v>87.5</v>
      </c>
      <c r="F60" s="147">
        <v>7</v>
      </c>
      <c r="G60" s="148">
        <v>25</v>
      </c>
      <c r="H60" s="147">
        <v>15</v>
      </c>
      <c r="I60" s="148">
        <v>54</v>
      </c>
      <c r="J60" s="147">
        <v>6</v>
      </c>
      <c r="K60" s="148">
        <v>21</v>
      </c>
      <c r="L60" s="147">
        <v>0</v>
      </c>
      <c r="M60" s="148">
        <v>0</v>
      </c>
      <c r="N60" s="148">
        <v>100</v>
      </c>
      <c r="O60" s="146">
        <v>79</v>
      </c>
      <c r="P60" s="149">
        <v>4</v>
      </c>
      <c r="Q60" s="146">
        <v>67</v>
      </c>
    </row>
    <row r="61" spans="1:17" ht="16.5" thickBot="1" x14ac:dyDescent="0.3">
      <c r="A61" s="121">
        <v>48</v>
      </c>
      <c r="B61" s="7" t="s">
        <v>27</v>
      </c>
      <c r="C61" s="8">
        <v>7</v>
      </c>
      <c r="D61" s="144">
        <v>6</v>
      </c>
      <c r="E61" s="146">
        <v>86</v>
      </c>
      <c r="F61" s="147">
        <v>1</v>
      </c>
      <c r="G61" s="148">
        <v>17</v>
      </c>
      <c r="H61" s="147">
        <v>2</v>
      </c>
      <c r="I61" s="148">
        <v>33</v>
      </c>
      <c r="J61" s="147">
        <v>3</v>
      </c>
      <c r="K61" s="148">
        <v>50</v>
      </c>
      <c r="L61" s="147">
        <v>0</v>
      </c>
      <c r="M61" s="148">
        <v>0</v>
      </c>
      <c r="N61" s="148">
        <v>100</v>
      </c>
      <c r="O61" s="146">
        <v>50</v>
      </c>
      <c r="P61" s="149">
        <v>3.67</v>
      </c>
      <c r="Q61" s="146">
        <v>56.000000000000007</v>
      </c>
    </row>
    <row r="62" spans="1:17" ht="16.5" thickBot="1" x14ac:dyDescent="0.3">
      <c r="A62" s="202">
        <v>49</v>
      </c>
      <c r="B62" s="7" t="s">
        <v>28</v>
      </c>
      <c r="C62" s="8">
        <v>11</v>
      </c>
      <c r="D62" s="144">
        <v>11</v>
      </c>
      <c r="E62" s="146">
        <v>100</v>
      </c>
      <c r="F62" s="147">
        <v>1</v>
      </c>
      <c r="G62" s="148">
        <v>91</v>
      </c>
      <c r="H62" s="147">
        <v>4</v>
      </c>
      <c r="I62" s="148">
        <v>36.4</v>
      </c>
      <c r="J62" s="147">
        <v>6</v>
      </c>
      <c r="K62" s="148">
        <v>54.500000000000007</v>
      </c>
      <c r="L62" s="147">
        <v>0</v>
      </c>
      <c r="M62" s="148">
        <v>0</v>
      </c>
      <c r="N62" s="148">
        <v>100</v>
      </c>
      <c r="O62" s="146">
        <v>45.45</v>
      </c>
      <c r="P62" s="149">
        <v>3.55</v>
      </c>
      <c r="Q62" s="146">
        <v>52</v>
      </c>
    </row>
    <row r="63" spans="1:17" ht="16.5" thickBot="1" x14ac:dyDescent="0.3">
      <c r="A63" s="121">
        <v>50</v>
      </c>
      <c r="B63" s="7" t="s">
        <v>29</v>
      </c>
      <c r="C63" s="8">
        <v>5</v>
      </c>
      <c r="D63" s="144">
        <v>5</v>
      </c>
      <c r="E63" s="146">
        <v>100</v>
      </c>
      <c r="F63" s="147">
        <v>1</v>
      </c>
      <c r="G63" s="148">
        <v>20</v>
      </c>
      <c r="H63" s="147">
        <v>2</v>
      </c>
      <c r="I63" s="148">
        <v>40</v>
      </c>
      <c r="J63" s="147">
        <v>2</v>
      </c>
      <c r="K63" s="148">
        <v>40</v>
      </c>
      <c r="L63" s="147">
        <v>0</v>
      </c>
      <c r="M63" s="148">
        <v>0</v>
      </c>
      <c r="N63" s="148">
        <v>100</v>
      </c>
      <c r="O63" s="146">
        <v>60</v>
      </c>
      <c r="P63" s="149">
        <v>3.8</v>
      </c>
      <c r="Q63" s="146">
        <v>60</v>
      </c>
    </row>
    <row r="64" spans="1:17" ht="16.5" thickBot="1" x14ac:dyDescent="0.3">
      <c r="A64" s="202">
        <v>51</v>
      </c>
      <c r="B64" s="7" t="s">
        <v>30</v>
      </c>
      <c r="C64" s="8">
        <v>5</v>
      </c>
      <c r="D64" s="144">
        <v>5</v>
      </c>
      <c r="E64" s="146">
        <v>100</v>
      </c>
      <c r="F64" s="147">
        <v>0</v>
      </c>
      <c r="G64" s="148">
        <v>0</v>
      </c>
      <c r="H64" s="147">
        <v>2</v>
      </c>
      <c r="I64" s="148">
        <v>40</v>
      </c>
      <c r="J64" s="147">
        <v>3</v>
      </c>
      <c r="K64" s="148">
        <v>60</v>
      </c>
      <c r="L64" s="147">
        <v>0</v>
      </c>
      <c r="M64" s="148">
        <v>0</v>
      </c>
      <c r="N64" s="148">
        <v>100</v>
      </c>
      <c r="O64" s="146">
        <v>40</v>
      </c>
      <c r="P64" s="149">
        <v>3.4</v>
      </c>
      <c r="Q64" s="146">
        <v>47.199999999999996</v>
      </c>
    </row>
    <row r="65" spans="1:18" ht="16.5" thickBot="1" x14ac:dyDescent="0.3">
      <c r="A65" s="121">
        <v>52</v>
      </c>
      <c r="B65" s="10" t="s">
        <v>31</v>
      </c>
      <c r="C65" s="11">
        <v>12</v>
      </c>
      <c r="D65" s="145">
        <v>8</v>
      </c>
      <c r="E65" s="146">
        <v>100</v>
      </c>
      <c r="F65" s="147">
        <v>1</v>
      </c>
      <c r="G65" s="148">
        <v>12.5</v>
      </c>
      <c r="H65" s="147">
        <v>2</v>
      </c>
      <c r="I65" s="148">
        <v>25</v>
      </c>
      <c r="J65" s="147">
        <v>4</v>
      </c>
      <c r="K65" s="148">
        <v>50</v>
      </c>
      <c r="L65" s="147">
        <v>1</v>
      </c>
      <c r="M65" s="148">
        <v>12.5</v>
      </c>
      <c r="N65" s="148">
        <v>88</v>
      </c>
      <c r="O65" s="146">
        <v>38</v>
      </c>
      <c r="P65" s="149">
        <v>3.4</v>
      </c>
      <c r="Q65" s="146">
        <v>48</v>
      </c>
    </row>
    <row r="66" spans="1:18" ht="16.5" thickBot="1" x14ac:dyDescent="0.3">
      <c r="A66" s="107"/>
      <c r="B66" s="36" t="s">
        <v>9</v>
      </c>
      <c r="C66" s="101">
        <v>222</v>
      </c>
      <c r="D66" s="44">
        <v>196</v>
      </c>
      <c r="E66" s="38">
        <v>0.92300000000000004</v>
      </c>
      <c r="F66" s="37">
        <v>19</v>
      </c>
      <c r="G66" s="39">
        <v>7.8E-2</v>
      </c>
      <c r="H66" s="37">
        <v>86</v>
      </c>
      <c r="I66" s="39">
        <v>0.43099999999999999</v>
      </c>
      <c r="J66" s="37">
        <v>83</v>
      </c>
      <c r="K66" s="39" t="s">
        <v>107</v>
      </c>
      <c r="L66" s="37">
        <v>8</v>
      </c>
      <c r="M66" s="39">
        <v>0.04</v>
      </c>
      <c r="N66" s="40">
        <v>0.96009999999999995</v>
      </c>
      <c r="O66" s="40">
        <v>0.50609999999999999</v>
      </c>
      <c r="P66" s="41">
        <v>3.56</v>
      </c>
      <c r="Q66" s="42">
        <v>0.52100000000000002</v>
      </c>
      <c r="R66" s="113"/>
    </row>
    <row r="67" spans="1:18" ht="16.5" thickBot="1" x14ac:dyDescent="0.3">
      <c r="A67" s="34"/>
      <c r="B67" s="13" t="s">
        <v>33</v>
      </c>
      <c r="C67" s="135"/>
      <c r="D67" s="135"/>
      <c r="E67" s="164"/>
      <c r="F67" s="135"/>
      <c r="G67" s="135"/>
      <c r="H67" s="135"/>
      <c r="I67" s="135"/>
      <c r="J67" s="135"/>
      <c r="K67" s="135"/>
      <c r="L67" s="135"/>
      <c r="M67" s="135"/>
      <c r="N67" s="135"/>
      <c r="O67" s="136"/>
      <c r="P67" s="136"/>
      <c r="Q67" s="136"/>
    </row>
    <row r="68" spans="1:18" ht="32.25" thickBot="1" x14ac:dyDescent="0.3">
      <c r="A68" s="34">
        <v>53</v>
      </c>
      <c r="B68" s="124" t="s">
        <v>91</v>
      </c>
      <c r="C68" s="147">
        <v>9</v>
      </c>
      <c r="D68" s="167">
        <v>8</v>
      </c>
      <c r="E68" s="165">
        <v>89</v>
      </c>
      <c r="F68" s="147">
        <v>1</v>
      </c>
      <c r="G68" s="166">
        <v>13</v>
      </c>
      <c r="H68" s="147">
        <v>4</v>
      </c>
      <c r="I68" s="171">
        <v>50</v>
      </c>
      <c r="J68" s="147">
        <v>3</v>
      </c>
      <c r="K68" s="171">
        <v>38</v>
      </c>
      <c r="L68" s="147">
        <v>0</v>
      </c>
      <c r="M68" s="171">
        <v>0</v>
      </c>
      <c r="N68" s="171">
        <v>100</v>
      </c>
      <c r="O68" s="171">
        <v>57.999999999999993</v>
      </c>
      <c r="P68" s="168" t="s">
        <v>115</v>
      </c>
      <c r="Q68" s="170">
        <v>62</v>
      </c>
    </row>
    <row r="69" spans="1:18" ht="32.25" thickBot="1" x14ac:dyDescent="0.3">
      <c r="A69" s="34">
        <v>54</v>
      </c>
      <c r="B69" s="124" t="s">
        <v>92</v>
      </c>
      <c r="C69" s="147">
        <v>37</v>
      </c>
      <c r="D69" s="169">
        <v>34</v>
      </c>
      <c r="E69" s="165">
        <v>92</v>
      </c>
      <c r="F69" s="147">
        <v>5</v>
      </c>
      <c r="G69" s="166">
        <v>15</v>
      </c>
      <c r="H69" s="147">
        <v>19</v>
      </c>
      <c r="I69" s="171">
        <v>56.000000000000007</v>
      </c>
      <c r="J69" s="147">
        <v>9</v>
      </c>
      <c r="K69" s="171">
        <v>26</v>
      </c>
      <c r="L69" s="147">
        <v>1</v>
      </c>
      <c r="M69" s="171">
        <v>3</v>
      </c>
      <c r="N69" s="171">
        <v>97</v>
      </c>
      <c r="O69" s="171">
        <v>71</v>
      </c>
      <c r="P69" s="149">
        <v>3.8</v>
      </c>
      <c r="Q69" s="171">
        <v>60</v>
      </c>
    </row>
    <row r="70" spans="1:18" ht="16.5" thickBot="1" x14ac:dyDescent="0.3">
      <c r="A70" s="34">
        <v>55</v>
      </c>
      <c r="B70" s="124" t="s">
        <v>93</v>
      </c>
      <c r="C70" s="147">
        <v>14</v>
      </c>
      <c r="D70" s="169">
        <v>13</v>
      </c>
      <c r="E70" s="165">
        <v>93</v>
      </c>
      <c r="F70" s="147">
        <v>1</v>
      </c>
      <c r="G70" s="166">
        <v>8</v>
      </c>
      <c r="H70" s="147">
        <v>5</v>
      </c>
      <c r="I70" s="171">
        <v>38</v>
      </c>
      <c r="J70" s="147">
        <v>7</v>
      </c>
      <c r="K70" s="171">
        <v>54</v>
      </c>
      <c r="L70" s="147">
        <v>0</v>
      </c>
      <c r="M70" s="171">
        <v>0</v>
      </c>
      <c r="N70" s="171">
        <v>100</v>
      </c>
      <c r="O70" s="171">
        <v>46</v>
      </c>
      <c r="P70" s="149">
        <v>3.5</v>
      </c>
      <c r="Q70" s="171">
        <v>52</v>
      </c>
    </row>
    <row r="71" spans="1:18" ht="37.9" customHeight="1" thickBot="1" x14ac:dyDescent="0.3">
      <c r="A71" s="34">
        <v>56</v>
      </c>
      <c r="B71" s="124" t="s">
        <v>94</v>
      </c>
      <c r="C71" s="147">
        <v>9</v>
      </c>
      <c r="D71" s="169">
        <v>9</v>
      </c>
      <c r="E71" s="165">
        <v>100</v>
      </c>
      <c r="F71" s="147">
        <v>0</v>
      </c>
      <c r="G71" s="166">
        <v>0</v>
      </c>
      <c r="H71" s="147">
        <v>3</v>
      </c>
      <c r="I71" s="171">
        <v>33.299999999999997</v>
      </c>
      <c r="J71" s="147">
        <v>5</v>
      </c>
      <c r="K71" s="171">
        <v>55.5</v>
      </c>
      <c r="L71" s="147">
        <v>1</v>
      </c>
      <c r="M71" s="171">
        <v>11.1</v>
      </c>
      <c r="N71" s="171">
        <v>89</v>
      </c>
      <c r="O71" s="171">
        <v>33</v>
      </c>
      <c r="P71" s="149">
        <v>3.2</v>
      </c>
      <c r="Q71" s="171">
        <v>43</v>
      </c>
    </row>
    <row r="72" spans="1:18" ht="16.5" thickBot="1" x14ac:dyDescent="0.3">
      <c r="A72" s="34">
        <v>57</v>
      </c>
      <c r="B72" s="124" t="s">
        <v>95</v>
      </c>
      <c r="C72" s="147">
        <v>12</v>
      </c>
      <c r="D72" s="169">
        <v>12</v>
      </c>
      <c r="E72" s="165">
        <v>100</v>
      </c>
      <c r="F72" s="147">
        <v>1</v>
      </c>
      <c r="G72" s="166">
        <v>8</v>
      </c>
      <c r="H72" s="147">
        <v>2</v>
      </c>
      <c r="I72" s="171">
        <v>17</v>
      </c>
      <c r="J72" s="147">
        <v>9</v>
      </c>
      <c r="K72" s="171">
        <v>75</v>
      </c>
      <c r="L72" s="147">
        <v>0</v>
      </c>
      <c r="M72" s="171">
        <v>0</v>
      </c>
      <c r="N72" s="171">
        <v>100</v>
      </c>
      <c r="O72" s="171">
        <v>25</v>
      </c>
      <c r="P72" s="149">
        <v>3.3</v>
      </c>
      <c r="Q72" s="171">
        <v>46</v>
      </c>
    </row>
    <row r="73" spans="1:18" ht="16.5" thickBot="1" x14ac:dyDescent="0.3">
      <c r="A73" s="34">
        <v>58</v>
      </c>
      <c r="B73" s="124" t="s">
        <v>96</v>
      </c>
      <c r="C73" s="147">
        <v>4</v>
      </c>
      <c r="D73" s="169">
        <v>4</v>
      </c>
      <c r="E73" s="165">
        <v>100</v>
      </c>
      <c r="F73" s="147">
        <v>1</v>
      </c>
      <c r="G73" s="166">
        <v>25</v>
      </c>
      <c r="H73" s="147">
        <v>2</v>
      </c>
      <c r="I73" s="171">
        <v>50</v>
      </c>
      <c r="J73" s="147">
        <v>1</v>
      </c>
      <c r="K73" s="171">
        <v>25</v>
      </c>
      <c r="L73" s="147">
        <v>0</v>
      </c>
      <c r="M73" s="171">
        <v>0</v>
      </c>
      <c r="N73" s="171">
        <v>100</v>
      </c>
      <c r="O73" s="171">
        <v>75</v>
      </c>
      <c r="P73" s="149">
        <v>4</v>
      </c>
      <c r="Q73" s="171">
        <v>66</v>
      </c>
    </row>
    <row r="74" spans="1:18" ht="16.5" thickBot="1" x14ac:dyDescent="0.3">
      <c r="A74" s="34">
        <v>59</v>
      </c>
      <c r="B74" s="124" t="s">
        <v>97</v>
      </c>
      <c r="C74" s="147">
        <v>16</v>
      </c>
      <c r="D74" s="169">
        <v>14</v>
      </c>
      <c r="E74" s="165">
        <v>87.5</v>
      </c>
      <c r="F74" s="147">
        <v>2</v>
      </c>
      <c r="G74" s="166">
        <v>14.299999999999999</v>
      </c>
      <c r="H74" s="147">
        <v>3</v>
      </c>
      <c r="I74" s="171">
        <v>21.4</v>
      </c>
      <c r="J74" s="147">
        <v>9</v>
      </c>
      <c r="K74" s="171">
        <v>64.3</v>
      </c>
      <c r="L74" s="147">
        <v>0</v>
      </c>
      <c r="M74" s="171">
        <v>0</v>
      </c>
      <c r="N74" s="171">
        <v>100</v>
      </c>
      <c r="O74" s="171">
        <v>35.709999999999994</v>
      </c>
      <c r="P74" s="149">
        <v>3.5</v>
      </c>
      <c r="Q74" s="171">
        <v>51.139999999999993</v>
      </c>
    </row>
    <row r="75" spans="1:18" ht="16.5" thickBot="1" x14ac:dyDescent="0.3">
      <c r="A75" s="43"/>
      <c r="B75" s="36" t="s">
        <v>9</v>
      </c>
      <c r="C75" s="101">
        <v>101</v>
      </c>
      <c r="D75" s="172">
        <v>94</v>
      </c>
      <c r="E75" s="189">
        <v>0.93</v>
      </c>
      <c r="F75" s="173">
        <v>11</v>
      </c>
      <c r="G75" s="134">
        <v>0.12</v>
      </c>
      <c r="H75" s="37">
        <v>38</v>
      </c>
      <c r="I75" s="39">
        <v>0.4</v>
      </c>
      <c r="J75" s="37">
        <v>43</v>
      </c>
      <c r="K75" s="39">
        <v>0.46</v>
      </c>
      <c r="L75" s="37">
        <v>2</v>
      </c>
      <c r="M75" s="39">
        <v>0.02</v>
      </c>
      <c r="N75" s="40">
        <v>0.98</v>
      </c>
      <c r="O75" s="40">
        <v>0.52</v>
      </c>
      <c r="P75" s="41">
        <v>3.6</v>
      </c>
      <c r="Q75" s="42">
        <v>0.54</v>
      </c>
    </row>
    <row r="76" spans="1:18" ht="16.5" thickBot="1" x14ac:dyDescent="0.3">
      <c r="A76" s="34"/>
      <c r="B76" s="174" t="s">
        <v>40</v>
      </c>
      <c r="C76" s="175"/>
      <c r="D76" s="175"/>
      <c r="E76" s="176"/>
      <c r="F76" s="175"/>
      <c r="G76" s="177"/>
      <c r="H76" s="175"/>
      <c r="I76" s="177"/>
      <c r="J76" s="175"/>
      <c r="K76" s="177"/>
      <c r="L76" s="175"/>
      <c r="M76" s="177"/>
      <c r="N76" s="178"/>
      <c r="O76" s="179"/>
      <c r="P76" s="180"/>
      <c r="Q76" s="181"/>
    </row>
    <row r="77" spans="1:18" ht="16.5" thickBot="1" x14ac:dyDescent="0.3">
      <c r="A77" s="43">
        <v>60</v>
      </c>
      <c r="B77" s="182" t="s">
        <v>34</v>
      </c>
      <c r="C77" s="183">
        <v>21</v>
      </c>
      <c r="D77" s="183">
        <v>21</v>
      </c>
      <c r="E77" s="184">
        <v>100</v>
      </c>
      <c r="F77" s="183">
        <v>4</v>
      </c>
      <c r="G77" s="184">
        <v>19</v>
      </c>
      <c r="H77" s="183">
        <v>13</v>
      </c>
      <c r="I77" s="184">
        <v>61.9</v>
      </c>
      <c r="J77" s="183">
        <v>4</v>
      </c>
      <c r="K77" s="184">
        <v>19</v>
      </c>
      <c r="L77" s="183">
        <v>0</v>
      </c>
      <c r="M77" s="184">
        <v>0</v>
      </c>
      <c r="N77" s="184">
        <v>100</v>
      </c>
      <c r="O77" s="185">
        <v>81</v>
      </c>
      <c r="P77" s="186">
        <v>4</v>
      </c>
      <c r="Q77" s="185">
        <v>65.5</v>
      </c>
    </row>
    <row r="78" spans="1:18" ht="16.5" thickBot="1" x14ac:dyDescent="0.3">
      <c r="A78" s="43">
        <v>61</v>
      </c>
      <c r="B78" s="182" t="s">
        <v>35</v>
      </c>
      <c r="C78" s="187">
        <v>24</v>
      </c>
      <c r="D78" s="187">
        <v>22</v>
      </c>
      <c r="E78" s="184">
        <v>91.7</v>
      </c>
      <c r="F78" s="187">
        <v>1</v>
      </c>
      <c r="G78" s="184">
        <v>4.5</v>
      </c>
      <c r="H78" s="187">
        <v>9</v>
      </c>
      <c r="I78" s="184">
        <v>40.9</v>
      </c>
      <c r="J78" s="187">
        <v>10</v>
      </c>
      <c r="K78" s="184">
        <v>45.5</v>
      </c>
      <c r="L78" s="187">
        <v>2</v>
      </c>
      <c r="M78" s="184">
        <v>9.1</v>
      </c>
      <c r="N78" s="184">
        <v>90.9</v>
      </c>
      <c r="O78" s="185">
        <v>45.5</v>
      </c>
      <c r="P78" s="186">
        <v>3.4</v>
      </c>
      <c r="Q78" s="185">
        <v>48.5</v>
      </c>
    </row>
    <row r="79" spans="1:18" ht="16.5" thickBot="1" x14ac:dyDescent="0.3">
      <c r="A79" s="43">
        <v>62</v>
      </c>
      <c r="B79" s="182" t="s">
        <v>36</v>
      </c>
      <c r="C79" s="188">
        <v>7</v>
      </c>
      <c r="D79" s="188">
        <v>7</v>
      </c>
      <c r="E79" s="184">
        <v>100</v>
      </c>
      <c r="F79" s="183">
        <v>0</v>
      </c>
      <c r="G79" s="184">
        <v>0</v>
      </c>
      <c r="H79" s="183">
        <v>2</v>
      </c>
      <c r="I79" s="184">
        <v>28.6</v>
      </c>
      <c r="J79" s="183">
        <v>5</v>
      </c>
      <c r="K79" s="184">
        <v>71.400000000000006</v>
      </c>
      <c r="L79" s="183">
        <v>0</v>
      </c>
      <c r="M79" s="184">
        <v>0</v>
      </c>
      <c r="N79" s="184">
        <v>100</v>
      </c>
      <c r="O79" s="185">
        <v>28.599999999999998</v>
      </c>
      <c r="P79" s="186">
        <v>3.3</v>
      </c>
      <c r="Q79" s="185">
        <v>44</v>
      </c>
    </row>
    <row r="80" spans="1:18" ht="16.5" thickBot="1" x14ac:dyDescent="0.3">
      <c r="A80" s="43">
        <v>63</v>
      </c>
      <c r="B80" s="182" t="s">
        <v>37</v>
      </c>
      <c r="C80" s="188">
        <v>18</v>
      </c>
      <c r="D80" s="188">
        <v>15</v>
      </c>
      <c r="E80" s="184">
        <v>83.3</v>
      </c>
      <c r="F80" s="183">
        <v>1</v>
      </c>
      <c r="G80" s="184">
        <v>6.7</v>
      </c>
      <c r="H80" s="183">
        <v>6</v>
      </c>
      <c r="I80" s="184">
        <v>40</v>
      </c>
      <c r="J80" s="183">
        <v>6</v>
      </c>
      <c r="K80" s="184">
        <v>40</v>
      </c>
      <c r="L80" s="183">
        <v>2</v>
      </c>
      <c r="M80" s="184">
        <v>13.3</v>
      </c>
      <c r="N80" s="184">
        <v>86.7</v>
      </c>
      <c r="O80" s="185">
        <v>46.7</v>
      </c>
      <c r="P80" s="186">
        <v>3.4</v>
      </c>
      <c r="Q80" s="185">
        <v>48.8</v>
      </c>
    </row>
    <row r="81" spans="1:17" ht="16.5" thickBot="1" x14ac:dyDescent="0.3">
      <c r="A81" s="43">
        <v>64</v>
      </c>
      <c r="B81" s="182" t="s">
        <v>38</v>
      </c>
      <c r="C81" s="188">
        <v>13</v>
      </c>
      <c r="D81" s="188">
        <v>11</v>
      </c>
      <c r="E81" s="184">
        <v>84.6</v>
      </c>
      <c r="F81" s="183">
        <v>2</v>
      </c>
      <c r="G81" s="184">
        <v>18.2</v>
      </c>
      <c r="H81" s="183">
        <v>4</v>
      </c>
      <c r="I81" s="184">
        <v>36.4</v>
      </c>
      <c r="J81" s="183">
        <v>4</v>
      </c>
      <c r="K81" s="184">
        <v>36.4</v>
      </c>
      <c r="L81" s="183">
        <v>1</v>
      </c>
      <c r="M81" s="184">
        <v>9.1</v>
      </c>
      <c r="N81" s="184">
        <v>90.8</v>
      </c>
      <c r="O81" s="185">
        <v>54.500000000000007</v>
      </c>
      <c r="P81" s="186">
        <v>3.6</v>
      </c>
      <c r="Q81" s="185">
        <v>56.000000000000007</v>
      </c>
    </row>
    <row r="82" spans="1:17" ht="16.5" thickBot="1" x14ac:dyDescent="0.3">
      <c r="A82" s="43">
        <v>65</v>
      </c>
      <c r="B82" s="182" t="s">
        <v>39</v>
      </c>
      <c r="C82" s="187">
        <v>15</v>
      </c>
      <c r="D82" s="187">
        <v>15</v>
      </c>
      <c r="E82" s="184">
        <v>100</v>
      </c>
      <c r="F82" s="187">
        <v>2</v>
      </c>
      <c r="G82" s="184">
        <v>13.3</v>
      </c>
      <c r="H82" s="187">
        <v>1</v>
      </c>
      <c r="I82" s="184">
        <v>6.7</v>
      </c>
      <c r="J82" s="187">
        <v>9</v>
      </c>
      <c r="K82" s="184">
        <v>60</v>
      </c>
      <c r="L82" s="187">
        <v>3</v>
      </c>
      <c r="M82" s="184">
        <v>20</v>
      </c>
      <c r="N82" s="184">
        <v>80</v>
      </c>
      <c r="O82" s="185">
        <v>20</v>
      </c>
      <c r="P82" s="186">
        <v>3.1</v>
      </c>
      <c r="Q82" s="185">
        <v>42.4</v>
      </c>
    </row>
    <row r="83" spans="1:17" ht="16.5" thickBot="1" x14ac:dyDescent="0.3">
      <c r="A83" s="108"/>
      <c r="B83" s="94" t="s">
        <v>9</v>
      </c>
      <c r="C83" s="116">
        <v>98</v>
      </c>
      <c r="D83" s="95">
        <v>91</v>
      </c>
      <c r="E83" s="96">
        <v>0.92900000000000005</v>
      </c>
      <c r="F83" s="95">
        <v>10</v>
      </c>
      <c r="G83" s="96">
        <v>0.11</v>
      </c>
      <c r="H83" s="95">
        <v>35</v>
      </c>
      <c r="I83" s="96">
        <v>0.38500000000000001</v>
      </c>
      <c r="J83" s="95">
        <v>38</v>
      </c>
      <c r="K83" s="96">
        <v>0.41699999999999998</v>
      </c>
      <c r="L83" s="95">
        <v>8</v>
      </c>
      <c r="M83" s="96">
        <v>8.7999999999999995E-2</v>
      </c>
      <c r="N83" s="97">
        <v>0.91200000000000003</v>
      </c>
      <c r="O83" s="40">
        <v>0.495</v>
      </c>
      <c r="P83" s="41">
        <v>3.5</v>
      </c>
      <c r="Q83" s="42">
        <v>0.52</v>
      </c>
    </row>
    <row r="84" spans="1:17" x14ac:dyDescent="0.25">
      <c r="A84" s="34"/>
      <c r="B84" s="13" t="s">
        <v>48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/>
      <c r="P84" s="30"/>
      <c r="Q84" s="30"/>
    </row>
    <row r="85" spans="1:17" x14ac:dyDescent="0.25">
      <c r="A85" s="34">
        <v>66</v>
      </c>
      <c r="B85" s="59" t="s">
        <v>41</v>
      </c>
      <c r="C85" s="60">
        <v>33</v>
      </c>
      <c r="D85" s="61">
        <v>30</v>
      </c>
      <c r="E85" s="62">
        <v>90.9</v>
      </c>
      <c r="F85" s="60">
        <v>12</v>
      </c>
      <c r="G85" s="63" t="s">
        <v>116</v>
      </c>
      <c r="H85" s="60">
        <v>18</v>
      </c>
      <c r="I85" s="63" t="s">
        <v>117</v>
      </c>
      <c r="J85" s="60">
        <v>0</v>
      </c>
      <c r="K85" s="63" t="s">
        <v>193</v>
      </c>
      <c r="L85" s="64">
        <v>0</v>
      </c>
      <c r="M85" s="63" t="s">
        <v>193</v>
      </c>
      <c r="N85" s="63" t="s">
        <v>118</v>
      </c>
      <c r="O85" s="65" t="s">
        <v>118</v>
      </c>
      <c r="P85" s="65">
        <v>4.4000000000000004</v>
      </c>
      <c r="Q85" s="66" t="s">
        <v>119</v>
      </c>
    </row>
    <row r="86" spans="1:17" x14ac:dyDescent="0.25">
      <c r="A86" s="34">
        <v>67</v>
      </c>
      <c r="B86" s="59" t="s">
        <v>98</v>
      </c>
      <c r="C86" s="64">
        <v>8</v>
      </c>
      <c r="D86" s="61">
        <v>8</v>
      </c>
      <c r="E86" s="62">
        <v>100</v>
      </c>
      <c r="F86" s="64">
        <v>1</v>
      </c>
      <c r="G86" s="63" t="s">
        <v>120</v>
      </c>
      <c r="H86" s="64">
        <v>6</v>
      </c>
      <c r="I86" s="63" t="s">
        <v>121</v>
      </c>
      <c r="J86" s="64">
        <v>1</v>
      </c>
      <c r="K86" s="63" t="s">
        <v>120</v>
      </c>
      <c r="L86" s="64">
        <v>0</v>
      </c>
      <c r="M86" s="63" t="s">
        <v>193</v>
      </c>
      <c r="N86" s="63" t="s">
        <v>118</v>
      </c>
      <c r="O86" s="65" t="s">
        <v>122</v>
      </c>
      <c r="P86" s="65" t="s">
        <v>123</v>
      </c>
      <c r="Q86" s="66" t="s">
        <v>124</v>
      </c>
    </row>
    <row r="87" spans="1:17" x14ac:dyDescent="0.25">
      <c r="A87" s="34">
        <v>68</v>
      </c>
      <c r="B87" s="59" t="s">
        <v>125</v>
      </c>
      <c r="C87" s="64">
        <v>4</v>
      </c>
      <c r="D87" s="61">
        <v>3</v>
      </c>
      <c r="E87" s="62" t="s">
        <v>121</v>
      </c>
      <c r="F87" s="64">
        <v>1</v>
      </c>
      <c r="G87" s="63" t="s">
        <v>126</v>
      </c>
      <c r="H87" s="64">
        <v>2</v>
      </c>
      <c r="I87" s="63" t="s">
        <v>127</v>
      </c>
      <c r="J87" s="64">
        <v>0</v>
      </c>
      <c r="K87" s="63" t="s">
        <v>193</v>
      </c>
      <c r="L87" s="64">
        <v>0</v>
      </c>
      <c r="M87" s="63" t="s">
        <v>193</v>
      </c>
      <c r="N87" s="63" t="s">
        <v>118</v>
      </c>
      <c r="O87" s="65" t="s">
        <v>118</v>
      </c>
      <c r="P87" s="65" t="s">
        <v>128</v>
      </c>
      <c r="Q87" s="66" t="s">
        <v>129</v>
      </c>
    </row>
    <row r="88" spans="1:17" x14ac:dyDescent="0.25">
      <c r="A88" s="34">
        <v>69</v>
      </c>
      <c r="B88" s="59" t="s">
        <v>99</v>
      </c>
      <c r="C88" s="60">
        <v>23</v>
      </c>
      <c r="D88" s="61">
        <v>21</v>
      </c>
      <c r="E88" s="62" t="s">
        <v>130</v>
      </c>
      <c r="F88" s="60">
        <v>6</v>
      </c>
      <c r="G88" s="63" t="s">
        <v>131</v>
      </c>
      <c r="H88" s="60">
        <v>11</v>
      </c>
      <c r="I88" s="63" t="s">
        <v>132</v>
      </c>
      <c r="J88" s="60">
        <v>3</v>
      </c>
      <c r="K88" s="63" t="s">
        <v>133</v>
      </c>
      <c r="L88" s="60">
        <v>1</v>
      </c>
      <c r="M88" s="63" t="s">
        <v>134</v>
      </c>
      <c r="N88" s="63" t="s">
        <v>135</v>
      </c>
      <c r="O88" s="65" t="s">
        <v>136</v>
      </c>
      <c r="P88" s="65" t="s">
        <v>123</v>
      </c>
      <c r="Q88" s="66" t="s">
        <v>137</v>
      </c>
    </row>
    <row r="89" spans="1:17" x14ac:dyDescent="0.25">
      <c r="A89" s="34">
        <v>70</v>
      </c>
      <c r="B89" s="59" t="s">
        <v>100</v>
      </c>
      <c r="C89" s="60">
        <v>47</v>
      </c>
      <c r="D89" s="61">
        <v>42</v>
      </c>
      <c r="E89" s="62" t="s">
        <v>138</v>
      </c>
      <c r="F89" s="60">
        <v>7</v>
      </c>
      <c r="G89" s="63" t="s">
        <v>139</v>
      </c>
      <c r="H89" s="60">
        <v>26</v>
      </c>
      <c r="I89" s="63" t="s">
        <v>140</v>
      </c>
      <c r="J89" s="60">
        <v>9</v>
      </c>
      <c r="K89" s="63" t="s">
        <v>141</v>
      </c>
      <c r="L89" s="60">
        <v>0</v>
      </c>
      <c r="M89" s="63" t="s">
        <v>193</v>
      </c>
      <c r="N89" s="63" t="s">
        <v>118</v>
      </c>
      <c r="O89" s="65" t="s">
        <v>142</v>
      </c>
      <c r="P89" s="65" t="s">
        <v>143</v>
      </c>
      <c r="Q89" s="66" t="s">
        <v>124</v>
      </c>
    </row>
    <row r="90" spans="1:17" x14ac:dyDescent="0.25">
      <c r="A90" s="34">
        <v>71</v>
      </c>
      <c r="B90" s="59" t="s">
        <v>42</v>
      </c>
      <c r="C90" s="64">
        <v>37</v>
      </c>
      <c r="D90" s="61">
        <v>34</v>
      </c>
      <c r="E90" s="62" t="s">
        <v>144</v>
      </c>
      <c r="F90" s="64">
        <v>9</v>
      </c>
      <c r="G90" s="63" t="s">
        <v>145</v>
      </c>
      <c r="H90" s="64">
        <v>17</v>
      </c>
      <c r="I90" s="63" t="s">
        <v>146</v>
      </c>
      <c r="J90" s="64">
        <v>8</v>
      </c>
      <c r="K90" s="63" t="s">
        <v>147</v>
      </c>
      <c r="L90" s="64">
        <v>0</v>
      </c>
      <c r="M90" s="63" t="s">
        <v>193</v>
      </c>
      <c r="N90" s="63" t="s">
        <v>118</v>
      </c>
      <c r="O90" s="65" t="s">
        <v>148</v>
      </c>
      <c r="P90" s="65" t="s">
        <v>123</v>
      </c>
      <c r="Q90" s="66" t="s">
        <v>149</v>
      </c>
    </row>
    <row r="91" spans="1:17" x14ac:dyDescent="0.25">
      <c r="A91" s="34">
        <v>72</v>
      </c>
      <c r="B91" s="67" t="s">
        <v>101</v>
      </c>
      <c r="C91" s="68">
        <v>23</v>
      </c>
      <c r="D91" s="69">
        <v>22</v>
      </c>
      <c r="E91" s="70" t="s">
        <v>150</v>
      </c>
      <c r="F91" s="69">
        <v>6</v>
      </c>
      <c r="G91" s="71" t="s">
        <v>151</v>
      </c>
      <c r="H91" s="69">
        <v>9</v>
      </c>
      <c r="I91" s="71" t="s">
        <v>152</v>
      </c>
      <c r="J91" s="69">
        <v>7</v>
      </c>
      <c r="K91" s="71" t="s">
        <v>153</v>
      </c>
      <c r="L91" s="69">
        <v>0</v>
      </c>
      <c r="M91" s="71" t="s">
        <v>193</v>
      </c>
      <c r="N91" s="65" t="s">
        <v>118</v>
      </c>
      <c r="O91" s="65" t="s">
        <v>154</v>
      </c>
      <c r="P91" s="72" t="s">
        <v>155</v>
      </c>
      <c r="Q91" s="73" t="s">
        <v>124</v>
      </c>
    </row>
    <row r="92" spans="1:17" x14ac:dyDescent="0.25">
      <c r="A92" s="34">
        <v>73</v>
      </c>
      <c r="B92" s="59" t="s">
        <v>43</v>
      </c>
      <c r="C92" s="74">
        <v>45</v>
      </c>
      <c r="D92" s="75">
        <v>41</v>
      </c>
      <c r="E92" s="76" t="s">
        <v>156</v>
      </c>
      <c r="F92" s="77">
        <v>8</v>
      </c>
      <c r="G92" s="78" t="s">
        <v>157</v>
      </c>
      <c r="H92" s="77">
        <v>23</v>
      </c>
      <c r="I92" s="78" t="s">
        <v>158</v>
      </c>
      <c r="J92" s="77">
        <v>9</v>
      </c>
      <c r="K92" s="78" t="s">
        <v>159</v>
      </c>
      <c r="L92" s="77">
        <v>1</v>
      </c>
      <c r="M92" s="78" t="s">
        <v>160</v>
      </c>
      <c r="N92" s="78" t="s">
        <v>161</v>
      </c>
      <c r="O92" s="78" t="s">
        <v>162</v>
      </c>
      <c r="P92" s="78" t="s">
        <v>155</v>
      </c>
      <c r="Q92" s="79" t="s">
        <v>163</v>
      </c>
    </row>
    <row r="93" spans="1:17" x14ac:dyDescent="0.25">
      <c r="A93" s="34">
        <v>74</v>
      </c>
      <c r="B93" s="59" t="s">
        <v>102</v>
      </c>
      <c r="C93" s="64">
        <v>25</v>
      </c>
      <c r="D93" s="61">
        <v>23</v>
      </c>
      <c r="E93" s="62" t="s">
        <v>164</v>
      </c>
      <c r="F93" s="64">
        <v>1</v>
      </c>
      <c r="G93" s="63" t="s">
        <v>128</v>
      </c>
      <c r="H93" s="64">
        <v>12</v>
      </c>
      <c r="I93" s="63" t="s">
        <v>165</v>
      </c>
      <c r="J93" s="64">
        <v>10</v>
      </c>
      <c r="K93" s="63" t="s">
        <v>166</v>
      </c>
      <c r="L93" s="64">
        <v>0</v>
      </c>
      <c r="M93" s="63" t="s">
        <v>193</v>
      </c>
      <c r="N93" s="63" t="s">
        <v>118</v>
      </c>
      <c r="O93" s="65" t="s">
        <v>167</v>
      </c>
      <c r="P93" s="65" t="s">
        <v>168</v>
      </c>
      <c r="Q93" s="66" t="s">
        <v>169</v>
      </c>
    </row>
    <row r="94" spans="1:17" x14ac:dyDescent="0.25">
      <c r="A94" s="34">
        <v>75</v>
      </c>
      <c r="B94" s="59" t="s">
        <v>44</v>
      </c>
      <c r="C94" s="45">
        <v>12</v>
      </c>
      <c r="D94" s="80">
        <v>11</v>
      </c>
      <c r="E94" s="81" t="s">
        <v>170</v>
      </c>
      <c r="F94" s="45">
        <v>2</v>
      </c>
      <c r="G94" s="82" t="s">
        <v>171</v>
      </c>
      <c r="H94" s="45">
        <v>5</v>
      </c>
      <c r="I94" s="82" t="s">
        <v>172</v>
      </c>
      <c r="J94" s="45">
        <v>4</v>
      </c>
      <c r="K94" s="82" t="s">
        <v>173</v>
      </c>
      <c r="L94" s="64">
        <v>0</v>
      </c>
      <c r="M94" s="63" t="s">
        <v>193</v>
      </c>
      <c r="N94" s="82" t="s">
        <v>118</v>
      </c>
      <c r="O94" s="83" t="s">
        <v>174</v>
      </c>
      <c r="P94" s="83" t="s">
        <v>175</v>
      </c>
      <c r="Q94" s="84" t="s">
        <v>176</v>
      </c>
    </row>
    <row r="95" spans="1:17" x14ac:dyDescent="0.25">
      <c r="A95" s="34">
        <v>76</v>
      </c>
      <c r="B95" s="59" t="s">
        <v>45</v>
      </c>
      <c r="C95" s="45">
        <v>7</v>
      </c>
      <c r="D95" s="80">
        <v>7</v>
      </c>
      <c r="E95" s="81" t="s">
        <v>118</v>
      </c>
      <c r="F95" s="45">
        <v>0</v>
      </c>
      <c r="G95" s="82" t="s">
        <v>193</v>
      </c>
      <c r="H95" s="45">
        <v>4</v>
      </c>
      <c r="I95" s="82" t="s">
        <v>177</v>
      </c>
      <c r="J95" s="45">
        <v>3</v>
      </c>
      <c r="K95" s="82" t="s">
        <v>178</v>
      </c>
      <c r="L95" s="64">
        <v>0</v>
      </c>
      <c r="M95" s="63" t="s">
        <v>193</v>
      </c>
      <c r="N95" s="82" t="s">
        <v>118</v>
      </c>
      <c r="O95" s="83" t="s">
        <v>177</v>
      </c>
      <c r="P95" s="83">
        <v>3.57</v>
      </c>
      <c r="Q95" s="84" t="s">
        <v>179</v>
      </c>
    </row>
    <row r="96" spans="1:17" x14ac:dyDescent="0.25">
      <c r="A96" s="34">
        <v>77</v>
      </c>
      <c r="B96" s="59" t="s">
        <v>46</v>
      </c>
      <c r="C96" s="45">
        <v>7</v>
      </c>
      <c r="D96" s="80">
        <v>7</v>
      </c>
      <c r="E96" s="81" t="s">
        <v>118</v>
      </c>
      <c r="F96" s="45">
        <v>0</v>
      </c>
      <c r="G96" s="82" t="s">
        <v>193</v>
      </c>
      <c r="H96" s="45">
        <v>6</v>
      </c>
      <c r="I96" s="82" t="s">
        <v>180</v>
      </c>
      <c r="J96" s="45">
        <v>1</v>
      </c>
      <c r="K96" s="82" t="s">
        <v>133</v>
      </c>
      <c r="L96" s="64">
        <v>0</v>
      </c>
      <c r="M96" s="63" t="s">
        <v>193</v>
      </c>
      <c r="N96" s="82" t="s">
        <v>118</v>
      </c>
      <c r="O96" s="83" t="s">
        <v>180</v>
      </c>
      <c r="P96" s="83">
        <v>3.86</v>
      </c>
      <c r="Q96" s="84" t="s">
        <v>181</v>
      </c>
    </row>
    <row r="97" spans="1:18" x14ac:dyDescent="0.25">
      <c r="A97" s="34">
        <v>78</v>
      </c>
      <c r="B97" s="59" t="s">
        <v>182</v>
      </c>
      <c r="C97" s="45">
        <v>4</v>
      </c>
      <c r="D97" s="80">
        <v>4</v>
      </c>
      <c r="E97" s="81" t="s">
        <v>118</v>
      </c>
      <c r="F97" s="45">
        <v>1</v>
      </c>
      <c r="G97" s="82" t="s">
        <v>183</v>
      </c>
      <c r="H97" s="45">
        <v>3</v>
      </c>
      <c r="I97" s="82" t="s">
        <v>121</v>
      </c>
      <c r="J97" s="45">
        <v>0</v>
      </c>
      <c r="K97" s="82" t="s">
        <v>193</v>
      </c>
      <c r="L97" s="64">
        <v>0</v>
      </c>
      <c r="M97" s="63" t="s">
        <v>193</v>
      </c>
      <c r="N97" s="82" t="s">
        <v>118</v>
      </c>
      <c r="O97" s="83" t="s">
        <v>118</v>
      </c>
      <c r="P97" s="83">
        <v>4.2</v>
      </c>
      <c r="Q97" s="84" t="s">
        <v>184</v>
      </c>
    </row>
    <row r="98" spans="1:18" ht="16.5" thickBot="1" x14ac:dyDescent="0.3">
      <c r="A98" s="34">
        <v>79</v>
      </c>
      <c r="B98" s="59" t="s">
        <v>47</v>
      </c>
      <c r="C98" s="85">
        <v>7</v>
      </c>
      <c r="D98" s="86">
        <v>6</v>
      </c>
      <c r="E98" s="87" t="s">
        <v>180</v>
      </c>
      <c r="F98" s="85">
        <v>0</v>
      </c>
      <c r="G98" s="88" t="s">
        <v>193</v>
      </c>
      <c r="H98" s="85">
        <v>3</v>
      </c>
      <c r="I98" s="88" t="s">
        <v>146</v>
      </c>
      <c r="J98" s="85">
        <v>3</v>
      </c>
      <c r="K98" s="88" t="s">
        <v>185</v>
      </c>
      <c r="L98" s="64">
        <v>0</v>
      </c>
      <c r="M98" s="63" t="s">
        <v>193</v>
      </c>
      <c r="N98" s="88" t="s">
        <v>118</v>
      </c>
      <c r="O98" s="89" t="s">
        <v>146</v>
      </c>
      <c r="P98" s="89">
        <v>3.5</v>
      </c>
      <c r="Q98" s="90" t="s">
        <v>146</v>
      </c>
    </row>
    <row r="99" spans="1:18" ht="16.5" thickBot="1" x14ac:dyDescent="0.3">
      <c r="A99" s="34"/>
      <c r="B99" s="36" t="s">
        <v>9</v>
      </c>
      <c r="C99" s="115">
        <v>282</v>
      </c>
      <c r="D99" s="115">
        <v>259</v>
      </c>
      <c r="E99" s="111" t="s">
        <v>186</v>
      </c>
      <c r="F99" s="91">
        <v>54</v>
      </c>
      <c r="G99" s="110" t="s">
        <v>187</v>
      </c>
      <c r="H99" s="91">
        <v>145</v>
      </c>
      <c r="I99" s="110" t="s">
        <v>188</v>
      </c>
      <c r="J99" s="91">
        <v>58</v>
      </c>
      <c r="K99" s="109" t="s">
        <v>189</v>
      </c>
      <c r="L99" s="91">
        <v>2</v>
      </c>
      <c r="M99" s="119">
        <f>(L99/D99)*100</f>
        <v>0.77220077220077221</v>
      </c>
      <c r="N99" s="109" t="s">
        <v>190</v>
      </c>
      <c r="O99" s="109" t="s">
        <v>129</v>
      </c>
      <c r="P99" s="114" t="s">
        <v>191</v>
      </c>
      <c r="Q99" s="117" t="s">
        <v>192</v>
      </c>
    </row>
    <row r="100" spans="1:18" ht="16.5" thickBot="1" x14ac:dyDescent="0.3">
      <c r="A100" s="43"/>
      <c r="B100" s="190" t="s">
        <v>54</v>
      </c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3"/>
      <c r="P100" s="193"/>
      <c r="Q100" s="193"/>
    </row>
    <row r="101" spans="1:18" ht="16.5" thickBot="1" x14ac:dyDescent="0.3">
      <c r="A101" s="43">
        <v>80</v>
      </c>
      <c r="B101" s="194" t="s">
        <v>49</v>
      </c>
      <c r="C101" s="147">
        <v>4</v>
      </c>
      <c r="D101" s="169">
        <v>3</v>
      </c>
      <c r="E101" s="171">
        <v>75</v>
      </c>
      <c r="F101" s="147">
        <v>1</v>
      </c>
      <c r="G101" s="191">
        <v>0.33300000000000002</v>
      </c>
      <c r="H101" s="147">
        <v>2</v>
      </c>
      <c r="I101" s="171">
        <v>66.7</v>
      </c>
      <c r="J101" s="147">
        <v>0</v>
      </c>
      <c r="K101" s="171">
        <v>0</v>
      </c>
      <c r="L101" s="147">
        <v>0</v>
      </c>
      <c r="M101" s="171">
        <v>0</v>
      </c>
      <c r="N101" s="171">
        <v>100</v>
      </c>
      <c r="O101" s="171">
        <v>100</v>
      </c>
      <c r="P101" s="149">
        <v>4.3</v>
      </c>
      <c r="Q101" s="171">
        <v>76</v>
      </c>
    </row>
    <row r="102" spans="1:18" ht="16.5" thickBot="1" x14ac:dyDescent="0.3">
      <c r="A102" s="43">
        <v>81</v>
      </c>
      <c r="B102" s="194" t="s">
        <v>194</v>
      </c>
      <c r="C102" s="147">
        <v>29</v>
      </c>
      <c r="D102" s="147">
        <v>29</v>
      </c>
      <c r="E102" s="171">
        <v>95</v>
      </c>
      <c r="F102" s="147">
        <v>3</v>
      </c>
      <c r="G102" s="191">
        <v>8.3000000000000004E-2</v>
      </c>
      <c r="H102" s="147">
        <v>21</v>
      </c>
      <c r="I102" s="171">
        <v>77.8</v>
      </c>
      <c r="J102" s="147">
        <v>2</v>
      </c>
      <c r="K102" s="171">
        <v>8.3000000000000007</v>
      </c>
      <c r="L102" s="147">
        <v>1</v>
      </c>
      <c r="M102" s="171">
        <v>5.6000000000000005</v>
      </c>
      <c r="N102" s="171">
        <v>94.5</v>
      </c>
      <c r="O102" s="171">
        <v>86.1</v>
      </c>
      <c r="P102" s="186">
        <v>3.9</v>
      </c>
      <c r="Q102" s="171">
        <v>61.9</v>
      </c>
    </row>
    <row r="103" spans="1:18" s="92" customFormat="1" ht="16.5" thickBot="1" x14ac:dyDescent="0.3">
      <c r="A103" s="43">
        <v>82</v>
      </c>
      <c r="B103" s="194" t="s">
        <v>50</v>
      </c>
      <c r="C103" s="147">
        <v>13</v>
      </c>
      <c r="D103" s="169">
        <v>10</v>
      </c>
      <c r="E103" s="171">
        <v>76.900000000000006</v>
      </c>
      <c r="F103" s="147">
        <v>2</v>
      </c>
      <c r="G103" s="191">
        <v>0.2</v>
      </c>
      <c r="H103" s="147">
        <v>4</v>
      </c>
      <c r="I103" s="171">
        <v>40</v>
      </c>
      <c r="J103" s="147">
        <v>4</v>
      </c>
      <c r="K103" s="171">
        <v>40</v>
      </c>
      <c r="L103" s="147">
        <v>0</v>
      </c>
      <c r="M103" s="171">
        <v>0</v>
      </c>
      <c r="N103" s="171">
        <v>100</v>
      </c>
      <c r="O103" s="171">
        <v>60</v>
      </c>
      <c r="P103" s="191">
        <v>3.8</v>
      </c>
      <c r="Q103" s="171">
        <v>60</v>
      </c>
    </row>
    <row r="104" spans="1:18" ht="18" customHeight="1" thickBot="1" x14ac:dyDescent="0.3">
      <c r="A104" s="43">
        <v>83</v>
      </c>
      <c r="B104" s="195" t="s">
        <v>51</v>
      </c>
      <c r="C104" s="147">
        <v>9</v>
      </c>
      <c r="D104" s="169">
        <v>7</v>
      </c>
      <c r="E104" s="171">
        <v>77.8</v>
      </c>
      <c r="F104" s="147">
        <v>0</v>
      </c>
      <c r="G104" s="191">
        <v>0</v>
      </c>
      <c r="H104" s="147">
        <v>5</v>
      </c>
      <c r="I104" s="171">
        <v>71.399999999999991</v>
      </c>
      <c r="J104" s="147">
        <v>2</v>
      </c>
      <c r="K104" s="171">
        <v>28.599999999999998</v>
      </c>
      <c r="L104" s="147">
        <v>0</v>
      </c>
      <c r="M104" s="171">
        <v>0</v>
      </c>
      <c r="N104" s="171">
        <v>100</v>
      </c>
      <c r="O104" s="171">
        <v>71.399999999999991</v>
      </c>
      <c r="P104" s="149">
        <v>3.7</v>
      </c>
      <c r="Q104" s="171">
        <v>56.000000000000007</v>
      </c>
    </row>
    <row r="105" spans="1:18" ht="16.5" thickBot="1" x14ac:dyDescent="0.3">
      <c r="A105" s="43">
        <v>84</v>
      </c>
      <c r="B105" s="194" t="s">
        <v>52</v>
      </c>
      <c r="C105" s="147">
        <v>5</v>
      </c>
      <c r="D105" s="169">
        <v>5</v>
      </c>
      <c r="E105" s="171">
        <v>100</v>
      </c>
      <c r="F105" s="147">
        <v>0</v>
      </c>
      <c r="G105" s="191">
        <v>0</v>
      </c>
      <c r="H105" s="147">
        <v>2</v>
      </c>
      <c r="I105" s="171">
        <v>40</v>
      </c>
      <c r="J105" s="147">
        <v>3</v>
      </c>
      <c r="K105" s="171">
        <v>60</v>
      </c>
      <c r="L105" s="147">
        <v>0</v>
      </c>
      <c r="M105" s="171">
        <v>0</v>
      </c>
      <c r="N105" s="171">
        <v>100</v>
      </c>
      <c r="O105" s="171">
        <v>40</v>
      </c>
      <c r="P105" s="149">
        <v>3.4</v>
      </c>
      <c r="Q105" s="171">
        <v>47</v>
      </c>
    </row>
    <row r="106" spans="1:18" ht="16.5" thickBot="1" x14ac:dyDescent="0.3">
      <c r="A106" s="43">
        <v>85</v>
      </c>
      <c r="B106" s="194" t="s">
        <v>53</v>
      </c>
      <c r="C106" s="147">
        <v>9</v>
      </c>
      <c r="D106" s="169">
        <v>9</v>
      </c>
      <c r="E106" s="171">
        <v>100</v>
      </c>
      <c r="F106" s="147">
        <v>2</v>
      </c>
      <c r="G106" s="191">
        <v>0.222</v>
      </c>
      <c r="H106" s="147">
        <v>3</v>
      </c>
      <c r="I106" s="171">
        <v>33.300000000000004</v>
      </c>
      <c r="J106" s="147">
        <v>4</v>
      </c>
      <c r="K106" s="171">
        <v>44.440000000000005</v>
      </c>
      <c r="L106" s="147">
        <v>0</v>
      </c>
      <c r="M106" s="171">
        <v>0</v>
      </c>
      <c r="N106" s="171">
        <v>100</v>
      </c>
      <c r="O106" s="171">
        <v>55.559999999999995</v>
      </c>
      <c r="P106" s="149">
        <v>3.78</v>
      </c>
      <c r="Q106" s="171">
        <v>59.56</v>
      </c>
    </row>
    <row r="107" spans="1:18" ht="16.5" thickBot="1" x14ac:dyDescent="0.3">
      <c r="A107" s="34"/>
      <c r="B107" s="36" t="s">
        <v>9</v>
      </c>
      <c r="C107" s="101">
        <v>69</v>
      </c>
      <c r="D107" s="37">
        <v>61</v>
      </c>
      <c r="E107" s="38">
        <v>0.88400000000000001</v>
      </c>
      <c r="F107" s="37">
        <v>8</v>
      </c>
      <c r="G107" s="39">
        <v>0.13100000000000001</v>
      </c>
      <c r="H107" s="37">
        <v>37</v>
      </c>
      <c r="I107" s="39">
        <v>0.60699999999999998</v>
      </c>
      <c r="J107" s="37">
        <v>15</v>
      </c>
      <c r="K107" s="39">
        <v>0.246</v>
      </c>
      <c r="L107" s="37">
        <v>1</v>
      </c>
      <c r="M107" s="39">
        <v>1.6E-2</v>
      </c>
      <c r="N107" s="40">
        <v>0.98399999999999999</v>
      </c>
      <c r="O107" s="40">
        <v>0.73799999999999999</v>
      </c>
      <c r="P107" s="41">
        <v>3.85</v>
      </c>
      <c r="Q107" s="42">
        <v>0.61</v>
      </c>
    </row>
    <row r="108" spans="1:18" ht="16.5" thickBot="1" x14ac:dyDescent="0.3">
      <c r="A108" s="43"/>
      <c r="B108" s="99" t="s">
        <v>196</v>
      </c>
      <c r="C108" s="102">
        <f>SUM(C26,C30,C46,C66,C75,C83,C99,C107)</f>
        <v>1895</v>
      </c>
      <c r="D108" s="102">
        <f>SUM(D26,D30,D46,D66,D75,D83,D99,D107)</f>
        <v>1654</v>
      </c>
      <c r="E108" s="118">
        <f>D108/C108</f>
        <v>0.87282321899736148</v>
      </c>
      <c r="F108" s="102">
        <f>SUM(F26,F30,F46,F66,F75,F83,F99,F107)</f>
        <v>273</v>
      </c>
      <c r="G108" s="118">
        <f>F108/D108</f>
        <v>0.16505441354292624</v>
      </c>
      <c r="H108" s="102">
        <f>SUM(H26,H30,H46,H66,H75,H83,H99,H107)</f>
        <v>831</v>
      </c>
      <c r="I108" s="118">
        <f>H108/D108</f>
        <v>0.50241837968561065</v>
      </c>
      <c r="J108" s="102">
        <f>SUM(J26,J30,J46,J66,J75,J83,J99,J107)</f>
        <v>503</v>
      </c>
      <c r="K108" s="118">
        <f>J108/D108</f>
        <v>0.30411124546553808</v>
      </c>
      <c r="L108" s="102">
        <f>SUM(L26,L30,L46,L66,L75,L83,L99,L107)</f>
        <v>47</v>
      </c>
      <c r="M108" s="118">
        <f>L108/D108</f>
        <v>2.8415961305925032E-2</v>
      </c>
      <c r="N108" s="118">
        <f>(F108+H108+J108)/D108</f>
        <v>0.97158403869407495</v>
      </c>
      <c r="O108" s="118">
        <f>(F108+H108)/D108</f>
        <v>0.66747279322853692</v>
      </c>
      <c r="P108" s="104">
        <f>(5*F108+4*H108+3*J108+2*L108)/D108</f>
        <v>3.8041112454655379</v>
      </c>
      <c r="Q108" s="118">
        <f>(F108*1+H108*0.64+J108*0.36+L108*0.16)/D108</f>
        <v>0.60062877871825882</v>
      </c>
    </row>
    <row r="109" spans="1:18" ht="16.5" thickBot="1" x14ac:dyDescent="0.3">
      <c r="A109" s="34"/>
      <c r="B109" s="13" t="s">
        <v>55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6"/>
      <c r="P109" s="136"/>
      <c r="Q109" s="136"/>
    </row>
    <row r="110" spans="1:18" ht="16.5" thickBot="1" x14ac:dyDescent="0.3">
      <c r="A110" s="34">
        <v>87</v>
      </c>
      <c r="B110" s="123" t="s">
        <v>56</v>
      </c>
      <c r="C110" s="197">
        <v>34</v>
      </c>
      <c r="D110" s="169">
        <v>23</v>
      </c>
      <c r="E110" s="200">
        <v>67.600000000000009</v>
      </c>
      <c r="F110" s="197">
        <v>0</v>
      </c>
      <c r="G110" s="200">
        <v>0</v>
      </c>
      <c r="H110" s="197">
        <v>10</v>
      </c>
      <c r="I110" s="200">
        <v>43.47</v>
      </c>
      <c r="J110" s="197">
        <v>12</v>
      </c>
      <c r="K110" s="200">
        <v>52.17</v>
      </c>
      <c r="L110" s="197">
        <v>1</v>
      </c>
      <c r="M110" s="200">
        <v>4.34</v>
      </c>
      <c r="N110" s="200">
        <v>95.65</v>
      </c>
      <c r="O110" s="171">
        <v>43.480000000000004</v>
      </c>
      <c r="P110" s="149">
        <v>3.39</v>
      </c>
      <c r="Q110" s="200">
        <v>47.22</v>
      </c>
      <c r="R110" s="112"/>
    </row>
    <row r="111" spans="1:18" ht="32.25" thickBot="1" x14ac:dyDescent="0.3">
      <c r="A111" s="34">
        <v>88</v>
      </c>
      <c r="B111" s="123" t="s">
        <v>59</v>
      </c>
      <c r="C111" s="197">
        <v>20</v>
      </c>
      <c r="D111" s="169">
        <v>17</v>
      </c>
      <c r="E111" s="200">
        <v>85</v>
      </c>
      <c r="F111" s="197">
        <v>0</v>
      </c>
      <c r="G111" s="200">
        <v>0</v>
      </c>
      <c r="H111" s="197">
        <v>5</v>
      </c>
      <c r="I111" s="200">
        <v>28.999999999999996</v>
      </c>
      <c r="J111" s="197">
        <v>12</v>
      </c>
      <c r="K111" s="200">
        <v>71</v>
      </c>
      <c r="L111" s="197">
        <v>0</v>
      </c>
      <c r="M111" s="200">
        <v>0</v>
      </c>
      <c r="N111" s="200">
        <v>100</v>
      </c>
      <c r="O111" s="171">
        <v>28.999999999999996</v>
      </c>
      <c r="P111" s="149">
        <v>3.3</v>
      </c>
      <c r="Q111" s="200">
        <v>44</v>
      </c>
      <c r="R111" s="112"/>
    </row>
    <row r="112" spans="1:18" ht="32.25" thickBot="1" x14ac:dyDescent="0.3">
      <c r="A112" s="34">
        <v>89</v>
      </c>
      <c r="B112" s="196" t="s">
        <v>57</v>
      </c>
      <c r="C112" s="198">
        <v>11</v>
      </c>
      <c r="D112" s="169">
        <v>8</v>
      </c>
      <c r="E112" s="200">
        <v>73</v>
      </c>
      <c r="F112" s="198">
        <v>0</v>
      </c>
      <c r="G112" s="200">
        <v>0</v>
      </c>
      <c r="H112" s="198">
        <v>2</v>
      </c>
      <c r="I112" s="200">
        <v>25</v>
      </c>
      <c r="J112" s="198">
        <v>6</v>
      </c>
      <c r="K112" s="200">
        <v>75</v>
      </c>
      <c r="L112" s="198">
        <v>0</v>
      </c>
      <c r="M112" s="200">
        <v>0</v>
      </c>
      <c r="N112" s="200">
        <v>100</v>
      </c>
      <c r="O112" s="171">
        <v>25</v>
      </c>
      <c r="P112" s="149">
        <v>3.2</v>
      </c>
      <c r="Q112" s="200">
        <v>43</v>
      </c>
      <c r="R112" s="112"/>
    </row>
    <row r="113" spans="1:18" ht="32.25" thickBot="1" x14ac:dyDescent="0.3">
      <c r="A113" s="34">
        <v>90</v>
      </c>
      <c r="B113" s="196" t="s">
        <v>58</v>
      </c>
      <c r="C113" s="198">
        <v>8</v>
      </c>
      <c r="D113" s="169">
        <v>8</v>
      </c>
      <c r="E113" s="200">
        <v>100</v>
      </c>
      <c r="F113" s="198">
        <v>3</v>
      </c>
      <c r="G113" s="200">
        <v>37.5</v>
      </c>
      <c r="H113" s="198">
        <v>3</v>
      </c>
      <c r="I113" s="200">
        <v>37.5</v>
      </c>
      <c r="J113" s="198">
        <v>2</v>
      </c>
      <c r="K113" s="200">
        <v>25</v>
      </c>
      <c r="L113" s="198">
        <v>0</v>
      </c>
      <c r="M113" s="200">
        <v>0</v>
      </c>
      <c r="N113" s="200">
        <v>100</v>
      </c>
      <c r="O113" s="171">
        <v>75</v>
      </c>
      <c r="P113" s="149">
        <v>4.13</v>
      </c>
      <c r="Q113" s="200">
        <v>70.5</v>
      </c>
      <c r="R113" s="112"/>
    </row>
    <row r="114" spans="1:18" ht="32.25" thickBot="1" x14ac:dyDescent="0.3">
      <c r="A114" s="34">
        <v>91</v>
      </c>
      <c r="B114" s="196" t="s">
        <v>60</v>
      </c>
      <c r="C114" s="93">
        <v>6</v>
      </c>
      <c r="D114" s="93">
        <v>6</v>
      </c>
      <c r="E114" s="200">
        <v>100</v>
      </c>
      <c r="F114" s="93">
        <v>0</v>
      </c>
      <c r="G114" s="200">
        <v>0</v>
      </c>
      <c r="H114" s="199">
        <v>3</v>
      </c>
      <c r="I114" s="200">
        <v>50</v>
      </c>
      <c r="J114" s="93">
        <v>3</v>
      </c>
      <c r="K114" s="200">
        <v>50</v>
      </c>
      <c r="L114" s="93">
        <v>0</v>
      </c>
      <c r="M114" s="200">
        <v>0</v>
      </c>
      <c r="N114" s="200">
        <v>100</v>
      </c>
      <c r="O114" s="171">
        <v>50</v>
      </c>
      <c r="P114" s="93">
        <v>3.5</v>
      </c>
      <c r="Q114" s="200">
        <v>50</v>
      </c>
      <c r="R114" s="112"/>
    </row>
    <row r="115" spans="1:18" ht="32.25" thickBot="1" x14ac:dyDescent="0.3">
      <c r="A115" s="34">
        <v>92</v>
      </c>
      <c r="B115" s="120" t="s">
        <v>61</v>
      </c>
      <c r="C115" s="147">
        <v>3</v>
      </c>
      <c r="D115" s="169">
        <v>3</v>
      </c>
      <c r="E115" s="200">
        <v>100</v>
      </c>
      <c r="F115" s="147">
        <v>0</v>
      </c>
      <c r="G115" s="200">
        <v>0</v>
      </c>
      <c r="H115" s="147">
        <v>2</v>
      </c>
      <c r="I115" s="200">
        <v>67</v>
      </c>
      <c r="J115" s="147">
        <v>1</v>
      </c>
      <c r="K115" s="200">
        <v>33</v>
      </c>
      <c r="L115" s="147">
        <v>0</v>
      </c>
      <c r="M115" s="200">
        <v>0</v>
      </c>
      <c r="N115" s="200">
        <v>100</v>
      </c>
      <c r="O115" s="171">
        <v>67</v>
      </c>
      <c r="P115" s="149">
        <v>3.67</v>
      </c>
      <c r="Q115" s="200">
        <v>55.000000000000007</v>
      </c>
      <c r="R115" s="112"/>
    </row>
    <row r="116" spans="1:18" ht="16.5" thickBot="1" x14ac:dyDescent="0.3">
      <c r="A116" s="43"/>
      <c r="B116" s="36" t="s">
        <v>198</v>
      </c>
      <c r="C116" s="37">
        <f>SUM(C110:C115)</f>
        <v>82</v>
      </c>
      <c r="D116" s="37">
        <f>SUM(D110:D115)</f>
        <v>65</v>
      </c>
      <c r="E116" s="39">
        <f>D116/C116</f>
        <v>0.79268292682926833</v>
      </c>
      <c r="F116" s="37">
        <f>SUM(F110:F115)</f>
        <v>3</v>
      </c>
      <c r="G116" s="40">
        <f>F116/D116</f>
        <v>4.6153846153846156E-2</v>
      </c>
      <c r="H116" s="37">
        <f>SUM(H110:H115)</f>
        <v>25</v>
      </c>
      <c r="I116" s="39">
        <f>H116/D116</f>
        <v>0.38461538461538464</v>
      </c>
      <c r="J116" s="37">
        <f>SUM(J110:J115)</f>
        <v>36</v>
      </c>
      <c r="K116" s="39">
        <f>J116/D116</f>
        <v>0.55384615384615388</v>
      </c>
      <c r="L116" s="37">
        <f>SUM(L110:L115)</f>
        <v>1</v>
      </c>
      <c r="M116" s="39">
        <f>L116/D116</f>
        <v>1.5384615384615385E-2</v>
      </c>
      <c r="N116" s="158">
        <f>(F116+H116+J116)/D116</f>
        <v>0.98461538461538467</v>
      </c>
      <c r="O116" s="158">
        <f>(F116+H116)/D116</f>
        <v>0.43076923076923079</v>
      </c>
      <c r="P116" s="156">
        <f>(5*F116+4*H116+3*J116+2*L116)/D116</f>
        <v>3.4615384615384617</v>
      </c>
      <c r="Q116" s="159">
        <f>(F116*1+H116*0.64+J116*0.36+L116*0.16)/D116</f>
        <v>0.49415384615384611</v>
      </c>
      <c r="R116" s="112"/>
    </row>
    <row r="117" spans="1:18" ht="16.5" thickBot="1" x14ac:dyDescent="0.3">
      <c r="A117" s="203"/>
      <c r="B117" s="105" t="s">
        <v>103</v>
      </c>
      <c r="C117" s="106">
        <f>C108+C116</f>
        <v>1977</v>
      </c>
      <c r="D117" s="106">
        <f>D108+D116</f>
        <v>1719</v>
      </c>
      <c r="E117" s="100">
        <f>D117/C117</f>
        <v>0.86949924127465861</v>
      </c>
      <c r="F117" s="106">
        <f>F108+F116</f>
        <v>276</v>
      </c>
      <c r="G117" s="100">
        <f>F117/D117</f>
        <v>0.16055846422338568</v>
      </c>
      <c r="H117" s="106">
        <f>H108+H116</f>
        <v>856</v>
      </c>
      <c r="I117" s="100">
        <f>H117/D117</f>
        <v>0.49796393251890636</v>
      </c>
      <c r="J117" s="106">
        <f>J108+J116</f>
        <v>539</v>
      </c>
      <c r="K117" s="100">
        <f>J117/D117</f>
        <v>0.31355439208842351</v>
      </c>
      <c r="L117" s="106">
        <f>L108+L116</f>
        <v>48</v>
      </c>
      <c r="M117" s="100">
        <f>L117/C117</f>
        <v>2.4279210925644917E-2</v>
      </c>
      <c r="N117" s="103">
        <f>(F117+H117+J117)/D117</f>
        <v>0.97207678883071558</v>
      </c>
      <c r="O117" s="103">
        <f>(F117+H117)/D117</f>
        <v>0.65852239674229207</v>
      </c>
      <c r="P117" s="104">
        <f>(5*F117+4*H117+3*J117+2*L117)/D117</f>
        <v>3.7911576497963932</v>
      </c>
      <c r="Q117" s="103">
        <f>(F117*1+H117*0.64+J117*0.36+L117*0.16)/D117</f>
        <v>0.59660267597440364</v>
      </c>
    </row>
    <row r="119" spans="1:18" x14ac:dyDescent="0.25">
      <c r="C119" s="31"/>
    </row>
    <row r="121" spans="1:18" x14ac:dyDescent="0.25">
      <c r="B121" s="112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cp:lastPrinted>2025-12-29T14:02:56Z</cp:lastPrinted>
  <dcterms:created xsi:type="dcterms:W3CDTF">2015-06-05T18:19:34Z</dcterms:created>
  <dcterms:modified xsi:type="dcterms:W3CDTF">2026-01-13T08:29:07Z</dcterms:modified>
</cp:coreProperties>
</file>